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porabnik\Desktop\"/>
    </mc:Choice>
  </mc:AlternateContent>
  <bookViews>
    <workbookView xWindow="0" yWindow="0" windowWidth="41280" windowHeight="12996" activeTab="2"/>
  </bookViews>
  <sheets>
    <sheet name="UPUTE" sheetId="2" r:id="rId1"/>
    <sheet name="primjeri" sheetId="1" r:id="rId2"/>
    <sheet name="TABLICA ZA POPUNJAVANJE" sheetId="3" r:id="rId3"/>
    <sheet name="IZRAČUN ZA NEPUNO VRIJME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25" i="3" l="1"/>
  <c r="BD25" i="3"/>
  <c r="BC25" i="3"/>
  <c r="BB25" i="3"/>
  <c r="BA25" i="3"/>
  <c r="AY25" i="3"/>
  <c r="AX25" i="3"/>
  <c r="AV25" i="3"/>
  <c r="Z25" i="3"/>
  <c r="Y25" i="3"/>
  <c r="H25" i="3"/>
  <c r="AB25" i="3" s="1"/>
  <c r="G25" i="3"/>
  <c r="BE24" i="3"/>
  <c r="BD24" i="3"/>
  <c r="BC24" i="3"/>
  <c r="BA24" i="3"/>
  <c r="BB24" i="3" s="1"/>
  <c r="AV24" i="3"/>
  <c r="AY24" i="3" s="1"/>
  <c r="Y24" i="3"/>
  <c r="Z24" i="3" s="1"/>
  <c r="H24" i="3"/>
  <c r="AB24" i="3" s="1"/>
  <c r="G24" i="3"/>
  <c r="BE23" i="3"/>
  <c r="BD23" i="3"/>
  <c r="BC23" i="3"/>
  <c r="BB23" i="3"/>
  <c r="BA23" i="3"/>
  <c r="AX23" i="3"/>
  <c r="AV23" i="3"/>
  <c r="AY23" i="3" s="1"/>
  <c r="Z23" i="3"/>
  <c r="Y23" i="3"/>
  <c r="H23" i="3"/>
  <c r="AB23" i="3" s="1"/>
  <c r="G23" i="3"/>
  <c r="BE22" i="3"/>
  <c r="BD22" i="3"/>
  <c r="BC22" i="3"/>
  <c r="BB22" i="3"/>
  <c r="BA22" i="3"/>
  <c r="AX22" i="3"/>
  <c r="AV22" i="3"/>
  <c r="AY22" i="3" s="1"/>
  <c r="Z22" i="3"/>
  <c r="Y22" i="3"/>
  <c r="H22" i="3"/>
  <c r="AB22" i="3" s="1"/>
  <c r="G22" i="3"/>
  <c r="BE21" i="3"/>
  <c r="BD21" i="3"/>
  <c r="BC21" i="3"/>
  <c r="BB21" i="3"/>
  <c r="BA21" i="3"/>
  <c r="AY21" i="3"/>
  <c r="AX21" i="3"/>
  <c r="AV21" i="3"/>
  <c r="Z21" i="3"/>
  <c r="Y21" i="3"/>
  <c r="H21" i="3"/>
  <c r="AB21" i="3" s="1"/>
  <c r="G21" i="3"/>
  <c r="BE20" i="3"/>
  <c r="BD20" i="3"/>
  <c r="BC20" i="3"/>
  <c r="BB20" i="3"/>
  <c r="BA20" i="3"/>
  <c r="AY20" i="3"/>
  <c r="AX20" i="3"/>
  <c r="AV20" i="3"/>
  <c r="Z20" i="3"/>
  <c r="Y20" i="3"/>
  <c r="H20" i="3"/>
  <c r="AB20" i="3" s="1"/>
  <c r="G20" i="3"/>
  <c r="BN51" i="3"/>
  <c r="BO51" i="3" s="1"/>
  <c r="BE51" i="3"/>
  <c r="BD51" i="3"/>
  <c r="BC51" i="3"/>
  <c r="BA51" i="3"/>
  <c r="BB51" i="3" s="1"/>
  <c r="AV51" i="3"/>
  <c r="Y51" i="3"/>
  <c r="Z51" i="3" s="1"/>
  <c r="H51" i="3"/>
  <c r="AB51" i="3" s="1"/>
  <c r="BE91" i="3"/>
  <c r="BD91" i="3"/>
  <c r="BC91" i="3"/>
  <c r="BA91" i="3"/>
  <c r="BB91" i="3" s="1"/>
  <c r="AV91" i="3"/>
  <c r="Y91" i="3"/>
  <c r="Z91" i="3" s="1"/>
  <c r="H91" i="3"/>
  <c r="BD114" i="3"/>
  <c r="BC114" i="3"/>
  <c r="BA114" i="3"/>
  <c r="BB114" i="3" s="1"/>
  <c r="AT114" i="3"/>
  <c r="BE114" i="3" s="1"/>
  <c r="Y114" i="3"/>
  <c r="Z114" i="3" s="1"/>
  <c r="G114" i="3"/>
  <c r="H114" i="3" s="1"/>
  <c r="BE26" i="3"/>
  <c r="BD26" i="3"/>
  <c r="BC26" i="3"/>
  <c r="BA26" i="3"/>
  <c r="BB26" i="3" s="1"/>
  <c r="AV26" i="3"/>
  <c r="AY26" i="3" s="1"/>
  <c r="Y26" i="3"/>
  <c r="Z26" i="3" s="1"/>
  <c r="G26" i="3"/>
  <c r="H26" i="3" s="1"/>
  <c r="BH25" i="3" l="1"/>
  <c r="AZ25" i="3"/>
  <c r="AC25" i="3"/>
  <c r="BH24" i="3"/>
  <c r="AZ24" i="3"/>
  <c r="BF24" i="3" s="1"/>
  <c r="AX24" i="3"/>
  <c r="AC24" i="3"/>
  <c r="BH23" i="3"/>
  <c r="AZ23" i="3"/>
  <c r="AC23" i="3"/>
  <c r="BH22" i="3"/>
  <c r="AZ22" i="3"/>
  <c r="AC22" i="3"/>
  <c r="BH21" i="3"/>
  <c r="AZ21" i="3"/>
  <c r="BF21" i="3" s="1"/>
  <c r="AC21" i="3"/>
  <c r="BH20" i="3"/>
  <c r="AZ20" i="3"/>
  <c r="BF20" i="3" s="1"/>
  <c r="AC20" i="3"/>
  <c r="AB91" i="3"/>
  <c r="AC91" i="3" s="1"/>
  <c r="AZ51" i="3"/>
  <c r="BH51" i="3"/>
  <c r="AC51" i="3"/>
  <c r="AZ91" i="3"/>
  <c r="BH91" i="3"/>
  <c r="AB114" i="3"/>
  <c r="AV114" i="3" s="1"/>
  <c r="AB26" i="3"/>
  <c r="AC26" i="3"/>
  <c r="AX26" i="3"/>
  <c r="BN70" i="3"/>
  <c r="BO70" i="3" s="1"/>
  <c r="BE70" i="3"/>
  <c r="BD70" i="3"/>
  <c r="BC70" i="3"/>
  <c r="BA70" i="3"/>
  <c r="BB70" i="3" s="1"/>
  <c r="AV70" i="3"/>
  <c r="Y70" i="3"/>
  <c r="Z70" i="3" s="1"/>
  <c r="G70" i="3"/>
  <c r="H70" i="3" s="1"/>
  <c r="BN86" i="3"/>
  <c r="BO86" i="3" s="1"/>
  <c r="BE86" i="3"/>
  <c r="BD86" i="3"/>
  <c r="BC86" i="3"/>
  <c r="BA86" i="3"/>
  <c r="BB86" i="3" s="1"/>
  <c r="AV86" i="3"/>
  <c r="Y86" i="3"/>
  <c r="Z86" i="3" s="1"/>
  <c r="G86" i="3"/>
  <c r="H86" i="3" s="1"/>
  <c r="BE89" i="3"/>
  <c r="BD89" i="3"/>
  <c r="BC89" i="3"/>
  <c r="BA89" i="3"/>
  <c r="BB89" i="3" s="1"/>
  <c r="AV89" i="3"/>
  <c r="Y89" i="3"/>
  <c r="Z89" i="3" s="1"/>
  <c r="G89" i="3"/>
  <c r="BC107" i="3"/>
  <c r="BA107" i="3"/>
  <c r="BB107" i="3" s="1"/>
  <c r="AV107" i="3"/>
  <c r="AT107" i="3"/>
  <c r="BE107" i="3" s="1"/>
  <c r="AS107" i="3"/>
  <c r="BD107" i="3" s="1"/>
  <c r="Y107" i="3"/>
  <c r="Z107" i="3" s="1"/>
  <c r="H107" i="3"/>
  <c r="BJ25" i="3" l="1"/>
  <c r="BI25" i="3"/>
  <c r="BK25" i="3" s="1"/>
  <c r="BF25" i="3"/>
  <c r="BG25" i="3"/>
  <c r="BJ24" i="3"/>
  <c r="BG24" i="3"/>
  <c r="BI24" i="3" s="1"/>
  <c r="BK24" i="3" s="1"/>
  <c r="BJ23" i="3"/>
  <c r="BF23" i="3"/>
  <c r="BG23" i="3"/>
  <c r="BI23" i="3" s="1"/>
  <c r="BK23" i="3" s="1"/>
  <c r="BJ22" i="3"/>
  <c r="BF22" i="3"/>
  <c r="BG22" i="3"/>
  <c r="BI22" i="3" s="1"/>
  <c r="BK22" i="3" s="1"/>
  <c r="BJ21" i="3"/>
  <c r="BG21" i="3"/>
  <c r="BI21" i="3" s="1"/>
  <c r="BK21" i="3" s="1"/>
  <c r="BJ20" i="3"/>
  <c r="BG20" i="3"/>
  <c r="BI20" i="3" s="1"/>
  <c r="BK20" i="3" s="1"/>
  <c r="BJ51" i="3"/>
  <c r="AW51" i="3" s="1"/>
  <c r="BJ91" i="3"/>
  <c r="AW91" i="3" s="1"/>
  <c r="AB107" i="3"/>
  <c r="BH107" i="3" s="1"/>
  <c r="AZ114" i="3"/>
  <c r="AY114" i="3"/>
  <c r="BH114" i="3" s="1"/>
  <c r="AW114" i="3"/>
  <c r="AX114" i="3" s="1"/>
  <c r="AB86" i="3"/>
  <c r="BH26" i="3"/>
  <c r="AZ26" i="3"/>
  <c r="AB70" i="3"/>
  <c r="BH70" i="3" s="1"/>
  <c r="AB89" i="3"/>
  <c r="BH89" i="3" s="1"/>
  <c r="BK125" i="3"/>
  <c r="BC125" i="3"/>
  <c r="AT125" i="3"/>
  <c r="BE125" i="3" s="1"/>
  <c r="AS125" i="3"/>
  <c r="BD125" i="3" s="1"/>
  <c r="Y125" i="3"/>
  <c r="Z125" i="3" s="1"/>
  <c r="G125" i="3"/>
  <c r="H125" i="3" s="1"/>
  <c r="AY51" i="3" l="1"/>
  <c r="AX51" i="3"/>
  <c r="AY91" i="3"/>
  <c r="AX91" i="3"/>
  <c r="AB125" i="3"/>
  <c r="AC125" i="3" s="1"/>
  <c r="AV125" i="3" s="1"/>
  <c r="AZ125" i="3" s="1"/>
  <c r="BH86" i="3"/>
  <c r="BJ86" i="3" s="1"/>
  <c r="AW86" i="3" s="1"/>
  <c r="AC107" i="3"/>
  <c r="AZ107" i="3"/>
  <c r="BJ114" i="3"/>
  <c r="BG114" i="3"/>
  <c r="BI114" i="3" s="1"/>
  <c r="BK114" i="3" s="1"/>
  <c r="BF114" i="3"/>
  <c r="AC86" i="3"/>
  <c r="BG26" i="3"/>
  <c r="BI26" i="3" s="1"/>
  <c r="BK26" i="3" s="1"/>
  <c r="AZ86" i="3"/>
  <c r="BF26" i="3"/>
  <c r="BJ26" i="3"/>
  <c r="AZ89" i="3"/>
  <c r="BI89" i="3" s="1"/>
  <c r="BK89" i="3" s="1"/>
  <c r="AZ70" i="3"/>
  <c r="AC70" i="3"/>
  <c r="BJ70" i="3"/>
  <c r="AW70" i="3" s="1"/>
  <c r="AC89" i="3"/>
  <c r="BJ89" i="3"/>
  <c r="AW89" i="3" s="1"/>
  <c r="BJ107" i="3"/>
  <c r="AW107" i="3" s="1"/>
  <c r="BH125" i="3"/>
  <c r="BJ125" i="3" s="1"/>
  <c r="BK124" i="3"/>
  <c r="BC124" i="3"/>
  <c r="AT124" i="3"/>
  <c r="BE124" i="3" s="1"/>
  <c r="AS124" i="3"/>
  <c r="BD124" i="3" s="1"/>
  <c r="Y124" i="3"/>
  <c r="Z124" i="3" s="1"/>
  <c r="G124" i="3"/>
  <c r="H124" i="3" s="1"/>
  <c r="BK122" i="3"/>
  <c r="BC122" i="3"/>
  <c r="AT122" i="3"/>
  <c r="BE122" i="3" s="1"/>
  <c r="AS122" i="3"/>
  <c r="BD122" i="3" s="1"/>
  <c r="Y122" i="3"/>
  <c r="Z122" i="3" s="1"/>
  <c r="G122" i="3"/>
  <c r="H122" i="3" s="1"/>
  <c r="BK121" i="3"/>
  <c r="BC121" i="3"/>
  <c r="AT121" i="3"/>
  <c r="BE121" i="3" s="1"/>
  <c r="AS121" i="3"/>
  <c r="BD121" i="3" s="1"/>
  <c r="Y121" i="3"/>
  <c r="Z121" i="3" s="1"/>
  <c r="G121" i="3"/>
  <c r="H121" i="3" s="1"/>
  <c r="BK123" i="3"/>
  <c r="BC123" i="3"/>
  <c r="AT123" i="3"/>
  <c r="BE123" i="3" s="1"/>
  <c r="AS123" i="3"/>
  <c r="BD123" i="3" s="1"/>
  <c r="Y123" i="3"/>
  <c r="Z123" i="3" s="1"/>
  <c r="G123" i="3"/>
  <c r="H123" i="3" s="1"/>
  <c r="BY111" i="3"/>
  <c r="BU111" i="3"/>
  <c r="BE111" i="3"/>
  <c r="BD111" i="3"/>
  <c r="BC111" i="3"/>
  <c r="BA111" i="3"/>
  <c r="BB111" i="3" s="1"/>
  <c r="AV111" i="3"/>
  <c r="Y111" i="3"/>
  <c r="Z111" i="3" s="1"/>
  <c r="G111" i="3"/>
  <c r="H111" i="3" s="1"/>
  <c r="BY102" i="3"/>
  <c r="BU102" i="3"/>
  <c r="BE102" i="3"/>
  <c r="BD102" i="3"/>
  <c r="BC102" i="3"/>
  <c r="BA102" i="3"/>
  <c r="BB102" i="3" s="1"/>
  <c r="AV102" i="3"/>
  <c r="Y102" i="3"/>
  <c r="Z102" i="3" s="1"/>
  <c r="G102" i="3"/>
  <c r="H102" i="3" s="1"/>
  <c r="DS74" i="3"/>
  <c r="DI74" i="3"/>
  <c r="CY74" i="3"/>
  <c r="CQ74" i="3"/>
  <c r="DA74" i="3" s="1"/>
  <c r="DK74" i="3" s="1"/>
  <c r="DU74" i="3" s="1"/>
  <c r="CP74" i="3"/>
  <c r="CZ74" i="3" s="1"/>
  <c r="CO74" i="3"/>
  <c r="CR74" i="3" s="1"/>
  <c r="CE74" i="3"/>
  <c r="BU74" i="3"/>
  <c r="BE74" i="3"/>
  <c r="BD74" i="3"/>
  <c r="BC74" i="3"/>
  <c r="BA74" i="3"/>
  <c r="BB74" i="3" s="1"/>
  <c r="AV74" i="3"/>
  <c r="Y74" i="3"/>
  <c r="Z74" i="3" s="1"/>
  <c r="G74" i="3"/>
  <c r="H74" i="3" s="1"/>
  <c r="BE98" i="3"/>
  <c r="BD98" i="3"/>
  <c r="BC98" i="3"/>
  <c r="BA98" i="3"/>
  <c r="BB98" i="3" s="1"/>
  <c r="AV98" i="3"/>
  <c r="Y98" i="3"/>
  <c r="Z98" i="3" s="1"/>
  <c r="G98" i="3"/>
  <c r="H98" i="3" s="1"/>
  <c r="BE97" i="3"/>
  <c r="BD97" i="3"/>
  <c r="BC97" i="3"/>
  <c r="BA97" i="3"/>
  <c r="BB97" i="3" s="1"/>
  <c r="AV97" i="3"/>
  <c r="Y97" i="3"/>
  <c r="Z97" i="3" s="1"/>
  <c r="G97" i="3"/>
  <c r="H97" i="3" s="1"/>
  <c r="BY95" i="3"/>
  <c r="BU95" i="3"/>
  <c r="BE95" i="3"/>
  <c r="BD95" i="3"/>
  <c r="BC95" i="3"/>
  <c r="BA95" i="3"/>
  <c r="BB95" i="3" s="1"/>
  <c r="AV95" i="3"/>
  <c r="Y95" i="3"/>
  <c r="Z95" i="3" s="1"/>
  <c r="G95" i="3"/>
  <c r="H95" i="3" s="1"/>
  <c r="DS55" i="3"/>
  <c r="DI55" i="3"/>
  <c r="CY55" i="3"/>
  <c r="CP55" i="3"/>
  <c r="CO55" i="3"/>
  <c r="CR55" i="3" s="1"/>
  <c r="CE55" i="3"/>
  <c r="BU55" i="3"/>
  <c r="BE55" i="3"/>
  <c r="BD55" i="3"/>
  <c r="BC55" i="3"/>
  <c r="BA55" i="3"/>
  <c r="BB55" i="3" s="1"/>
  <c r="AV55" i="3"/>
  <c r="CQ55" i="3" s="1"/>
  <c r="DA55" i="3" s="1"/>
  <c r="DK55" i="3" s="1"/>
  <c r="DU55" i="3" s="1"/>
  <c r="Y55" i="3"/>
  <c r="Z55" i="3" s="1"/>
  <c r="G55" i="3"/>
  <c r="H55" i="3" s="1"/>
  <c r="DS85" i="3"/>
  <c r="DI85" i="3"/>
  <c r="CY85" i="3"/>
  <c r="CO85" i="3"/>
  <c r="CE85" i="3"/>
  <c r="BU85" i="3"/>
  <c r="BE85" i="3"/>
  <c r="BD85" i="3"/>
  <c r="BC85" i="3"/>
  <c r="BA85" i="3"/>
  <c r="BB85" i="3" s="1"/>
  <c r="AV85" i="3"/>
  <c r="CG85" i="3" s="1"/>
  <c r="CQ85" i="3" s="1"/>
  <c r="DA85" i="3" s="1"/>
  <c r="DK85" i="3" s="1"/>
  <c r="DU85" i="3" s="1"/>
  <c r="Y85" i="3"/>
  <c r="Z85" i="3" s="1"/>
  <c r="G85" i="3"/>
  <c r="H85" i="3" s="1"/>
  <c r="BC108" i="3"/>
  <c r="BA108" i="3"/>
  <c r="BB108" i="3" s="1"/>
  <c r="AV108" i="3"/>
  <c r="AT108" i="3"/>
  <c r="BE108" i="3" s="1"/>
  <c r="AS108" i="3"/>
  <c r="BD108" i="3" s="1"/>
  <c r="Y108" i="3"/>
  <c r="Z108" i="3" s="1"/>
  <c r="H108" i="3"/>
  <c r="BC106" i="3"/>
  <c r="BA106" i="3"/>
  <c r="BB106" i="3" s="1"/>
  <c r="AV106" i="3"/>
  <c r="AT106" i="3"/>
  <c r="BE106" i="3" s="1"/>
  <c r="AS106" i="3"/>
  <c r="BD106" i="3" s="1"/>
  <c r="Y106" i="3"/>
  <c r="Z106" i="3" s="1"/>
  <c r="H106" i="3"/>
  <c r="BE100" i="3"/>
  <c r="BD100" i="3"/>
  <c r="BC100" i="3"/>
  <c r="BA100" i="3"/>
  <c r="BB100" i="3" s="1"/>
  <c r="AV100" i="3"/>
  <c r="Y100" i="3"/>
  <c r="Z100" i="3" s="1"/>
  <c r="G100" i="3"/>
  <c r="H100" i="3" s="1"/>
  <c r="BY96" i="3"/>
  <c r="BU96" i="3"/>
  <c r="BE96" i="3"/>
  <c r="BD96" i="3"/>
  <c r="BC96" i="3"/>
  <c r="BA96" i="3"/>
  <c r="BB96" i="3" s="1"/>
  <c r="AV96" i="3"/>
  <c r="Y96" i="3"/>
  <c r="Z96" i="3" s="1"/>
  <c r="G96" i="3"/>
  <c r="H96" i="3" s="1"/>
  <c r="BE93" i="3"/>
  <c r="BD93" i="3"/>
  <c r="BC93" i="3"/>
  <c r="BA93" i="3"/>
  <c r="BB93" i="3" s="1"/>
  <c r="AV93" i="3"/>
  <c r="Y93" i="3"/>
  <c r="Z93" i="3" s="1"/>
  <c r="G93" i="3"/>
  <c r="H93" i="3" s="1"/>
  <c r="BN77" i="3"/>
  <c r="BO77" i="3" s="1"/>
  <c r="BE77" i="3"/>
  <c r="BD77" i="3"/>
  <c r="BC77" i="3"/>
  <c r="AV77" i="3"/>
  <c r="Y77" i="3"/>
  <c r="Z77" i="3" s="1"/>
  <c r="G77" i="3"/>
  <c r="H77" i="3" s="1"/>
  <c r="BN80" i="3"/>
  <c r="BO80" i="3" s="1"/>
  <c r="BE80" i="3"/>
  <c r="BD80" i="3"/>
  <c r="BC80" i="3"/>
  <c r="BA80" i="3"/>
  <c r="BB80" i="3" s="1"/>
  <c r="AV80" i="3"/>
  <c r="Y80" i="3"/>
  <c r="Z80" i="3" s="1"/>
  <c r="G80" i="3"/>
  <c r="H80" i="3" s="1"/>
  <c r="BN81" i="3"/>
  <c r="BO81" i="3" s="1"/>
  <c r="BE81" i="3"/>
  <c r="BD81" i="3"/>
  <c r="BC81" i="3"/>
  <c r="BA81" i="3"/>
  <c r="BB81" i="3" s="1"/>
  <c r="AV81" i="3"/>
  <c r="Y81" i="3"/>
  <c r="Z81" i="3" s="1"/>
  <c r="G81" i="3"/>
  <c r="H81" i="3" s="1"/>
  <c r="BN83" i="3"/>
  <c r="BO83" i="3" s="1"/>
  <c r="BE83" i="3"/>
  <c r="BD83" i="3"/>
  <c r="BC83" i="3"/>
  <c r="BA83" i="3"/>
  <c r="BB83" i="3" s="1"/>
  <c r="AV83" i="3"/>
  <c r="Y83" i="3"/>
  <c r="Z83" i="3" s="1"/>
  <c r="G83" i="3"/>
  <c r="H83" i="3" s="1"/>
  <c r="BN76" i="3"/>
  <c r="BO76" i="3" s="1"/>
  <c r="BE76" i="3"/>
  <c r="BD76" i="3"/>
  <c r="BC76" i="3"/>
  <c r="AV76" i="3"/>
  <c r="Y76" i="3"/>
  <c r="Z76" i="3" s="1"/>
  <c r="G76" i="3"/>
  <c r="H76" i="3" s="1"/>
  <c r="BN72" i="3"/>
  <c r="BO72" i="3" s="1"/>
  <c r="BE72" i="3"/>
  <c r="BD72" i="3"/>
  <c r="BC72" i="3"/>
  <c r="BA72" i="3"/>
  <c r="BB72" i="3" s="1"/>
  <c r="AV72" i="3"/>
  <c r="Y72" i="3"/>
  <c r="Z72" i="3" s="1"/>
  <c r="G72" i="3"/>
  <c r="H72" i="3" s="1"/>
  <c r="BN65" i="3"/>
  <c r="BO65" i="3" s="1"/>
  <c r="BE65" i="3"/>
  <c r="BD65" i="3"/>
  <c r="BC65" i="3"/>
  <c r="BA65" i="3"/>
  <c r="BB65" i="3" s="1"/>
  <c r="AV65" i="3"/>
  <c r="Y65" i="3"/>
  <c r="Z65" i="3" s="1"/>
  <c r="G65" i="3"/>
  <c r="H65" i="3" s="1"/>
  <c r="BN63" i="3"/>
  <c r="BO63" i="3" s="1"/>
  <c r="BE63" i="3"/>
  <c r="BD63" i="3"/>
  <c r="BC63" i="3"/>
  <c r="BA63" i="3"/>
  <c r="BB63" i="3" s="1"/>
  <c r="AV63" i="3"/>
  <c r="Y63" i="3"/>
  <c r="Z63" i="3" s="1"/>
  <c r="G63" i="3"/>
  <c r="H63" i="3" s="1"/>
  <c r="BN60" i="3"/>
  <c r="BO60" i="3" s="1"/>
  <c r="BE60" i="3"/>
  <c r="BD60" i="3"/>
  <c r="BC60" i="3"/>
  <c r="BA60" i="3"/>
  <c r="BB60" i="3" s="1"/>
  <c r="AV60" i="3"/>
  <c r="Y60" i="3"/>
  <c r="Z60" i="3" s="1"/>
  <c r="G60" i="3"/>
  <c r="H60" i="3" s="1"/>
  <c r="BN57" i="3"/>
  <c r="BO57" i="3" s="1"/>
  <c r="BE57" i="3"/>
  <c r="BD57" i="3"/>
  <c r="BC57" i="3"/>
  <c r="BA57" i="3"/>
  <c r="BB57" i="3" s="1"/>
  <c r="AV57" i="3"/>
  <c r="Y57" i="3"/>
  <c r="Z57" i="3" s="1"/>
  <c r="G57" i="3"/>
  <c r="H57" i="3" s="1"/>
  <c r="BN54" i="3"/>
  <c r="BO54" i="3" s="1"/>
  <c r="BE54" i="3"/>
  <c r="BD54" i="3"/>
  <c r="BC54" i="3"/>
  <c r="BA54" i="3"/>
  <c r="BB54" i="3" s="1"/>
  <c r="AV54" i="3"/>
  <c r="Y54" i="3"/>
  <c r="Z54" i="3" s="1"/>
  <c r="G54" i="3"/>
  <c r="H54" i="3" s="1"/>
  <c r="BN49" i="3"/>
  <c r="BO49" i="3" s="1"/>
  <c r="BE49" i="3"/>
  <c r="BD49" i="3"/>
  <c r="BC49" i="3"/>
  <c r="BA49" i="3"/>
  <c r="BB49" i="3" s="1"/>
  <c r="AV49" i="3"/>
  <c r="Y49" i="3"/>
  <c r="Z49" i="3" s="1"/>
  <c r="H49" i="3"/>
  <c r="BN47" i="3"/>
  <c r="BO47" i="3" s="1"/>
  <c r="BE47" i="3"/>
  <c r="BD47" i="3"/>
  <c r="BC47" i="3"/>
  <c r="BA47" i="3"/>
  <c r="BB47" i="3" s="1"/>
  <c r="AV47" i="3"/>
  <c r="Y47" i="3"/>
  <c r="Z47" i="3" s="1"/>
  <c r="H47" i="3"/>
  <c r="BN48" i="3"/>
  <c r="BO48" i="3" s="1"/>
  <c r="BE48" i="3"/>
  <c r="BD48" i="3"/>
  <c r="BC48" i="3"/>
  <c r="BA48" i="3"/>
  <c r="BB48" i="3" s="1"/>
  <c r="AV48" i="3"/>
  <c r="Y48" i="3"/>
  <c r="Z48" i="3" s="1"/>
  <c r="H48" i="3"/>
  <c r="BI51" i="3" l="1"/>
  <c r="BK51" i="3" s="1"/>
  <c r="BF51" i="3"/>
  <c r="BG91" i="3"/>
  <c r="BI91" i="3" s="1"/>
  <c r="BK91" i="3" s="1"/>
  <c r="BF91" i="3"/>
  <c r="AY70" i="3"/>
  <c r="AX70" i="3"/>
  <c r="AY86" i="3"/>
  <c r="BG86" i="3" s="1"/>
  <c r="AX86" i="3"/>
  <c r="AY89" i="3"/>
  <c r="BF89" i="3" s="1"/>
  <c r="AX89" i="3"/>
  <c r="AY107" i="3"/>
  <c r="AX107" i="3"/>
  <c r="BF125" i="3"/>
  <c r="BG125" i="3"/>
  <c r="DB74" i="3"/>
  <c r="DC74" i="3" s="1"/>
  <c r="AB124" i="3"/>
  <c r="AB123" i="3"/>
  <c r="AB63" i="3"/>
  <c r="AZ63" i="3" s="1"/>
  <c r="AB65" i="3"/>
  <c r="AZ65" i="3" s="1"/>
  <c r="AB76" i="3"/>
  <c r="AZ76" i="3" s="1"/>
  <c r="AB122" i="3"/>
  <c r="BH122" i="3" s="1"/>
  <c r="BJ122" i="3" s="1"/>
  <c r="AB102" i="3"/>
  <c r="AZ102" i="3" s="1"/>
  <c r="AB121" i="3"/>
  <c r="AC121" i="3" s="1"/>
  <c r="AV121" i="3" s="1"/>
  <c r="AZ121" i="3" s="1"/>
  <c r="AB111" i="3"/>
  <c r="BH111" i="3" s="1"/>
  <c r="AB77" i="3"/>
  <c r="AC77" i="3" s="1"/>
  <c r="AB108" i="3"/>
  <c r="AC108" i="3" s="1"/>
  <c r="AB95" i="3"/>
  <c r="AZ95" i="3" s="1"/>
  <c r="AB85" i="3"/>
  <c r="BH85" i="3" s="1"/>
  <c r="AB74" i="3"/>
  <c r="AC74" i="3" s="1"/>
  <c r="AB47" i="3"/>
  <c r="AC47" i="3" s="1"/>
  <c r="AB106" i="3"/>
  <c r="AC106" i="3" s="1"/>
  <c r="AB49" i="3"/>
  <c r="AZ49" i="3" s="1"/>
  <c r="AB57" i="3"/>
  <c r="BH57" i="3" s="1"/>
  <c r="AB60" i="3"/>
  <c r="AB81" i="3"/>
  <c r="AC81" i="3" s="1"/>
  <c r="AB80" i="3"/>
  <c r="AZ80" i="3" s="1"/>
  <c r="AB93" i="3"/>
  <c r="AC93" i="3" s="1"/>
  <c r="AB100" i="3"/>
  <c r="AC100" i="3" s="1"/>
  <c r="DJ74" i="3"/>
  <c r="CS74" i="3"/>
  <c r="AB83" i="3"/>
  <c r="AC83" i="3" s="1"/>
  <c r="AB96" i="3"/>
  <c r="DB55" i="3"/>
  <c r="DL55" i="3" s="1"/>
  <c r="DV55" i="3" s="1"/>
  <c r="AB48" i="3"/>
  <c r="AC48" i="3" s="1"/>
  <c r="AB97" i="3"/>
  <c r="BH97" i="3" s="1"/>
  <c r="AB98" i="3"/>
  <c r="BH98" i="3" s="1"/>
  <c r="CS55" i="3"/>
  <c r="AB54" i="3"/>
  <c r="AC54" i="3" s="1"/>
  <c r="AB72" i="3"/>
  <c r="BH72" i="3" s="1"/>
  <c r="AB55" i="3"/>
  <c r="BW85" i="3"/>
  <c r="CZ55" i="3"/>
  <c r="DJ55" i="3" s="1"/>
  <c r="BK120" i="3"/>
  <c r="BC120" i="3"/>
  <c r="AT120" i="3"/>
  <c r="BE120" i="3" s="1"/>
  <c r="AS120" i="3"/>
  <c r="BD120" i="3" s="1"/>
  <c r="Y120" i="3"/>
  <c r="Z120" i="3" s="1"/>
  <c r="G120" i="3"/>
  <c r="H120" i="3" s="1"/>
  <c r="BD115" i="3"/>
  <c r="BC115" i="3"/>
  <c r="BA115" i="3"/>
  <c r="BB115" i="3" s="1"/>
  <c r="AT115" i="3"/>
  <c r="BE115" i="3" s="1"/>
  <c r="Y115" i="3"/>
  <c r="Z115" i="3" s="1"/>
  <c r="G115" i="3"/>
  <c r="H115" i="3" s="1"/>
  <c r="BE44" i="3"/>
  <c r="BD44" i="3"/>
  <c r="BC44" i="3"/>
  <c r="BA44" i="3"/>
  <c r="BB44" i="3" s="1"/>
  <c r="AV44" i="3"/>
  <c r="AX44" i="3" s="1"/>
  <c r="Y44" i="3"/>
  <c r="Z44" i="3" s="1"/>
  <c r="G44" i="3"/>
  <c r="H44" i="3" s="1"/>
  <c r="BE29" i="3"/>
  <c r="BD29" i="3"/>
  <c r="BC29" i="3"/>
  <c r="BA29" i="3"/>
  <c r="BB29" i="3" s="1"/>
  <c r="AV29" i="3"/>
  <c r="AX29" i="3" s="1"/>
  <c r="Y29" i="3"/>
  <c r="Z29" i="3" s="1"/>
  <c r="G29" i="3"/>
  <c r="H29" i="3" s="1"/>
  <c r="BE28" i="3"/>
  <c r="BD28" i="3"/>
  <c r="BC28" i="3"/>
  <c r="BA28" i="3"/>
  <c r="BB28" i="3" s="1"/>
  <c r="AV28" i="3"/>
  <c r="AX28" i="3" s="1"/>
  <c r="Y28" i="3"/>
  <c r="Z28" i="3" s="1"/>
  <c r="G28" i="3"/>
  <c r="H28" i="3" s="1"/>
  <c r="BE19" i="3"/>
  <c r="BD19" i="3"/>
  <c r="BC19" i="3"/>
  <c r="BA19" i="3"/>
  <c r="BB19" i="3" s="1"/>
  <c r="AV19" i="3"/>
  <c r="AY19" i="3" s="1"/>
  <c r="Y19" i="3"/>
  <c r="Z19" i="3" s="1"/>
  <c r="G19" i="3"/>
  <c r="H19" i="3" s="1"/>
  <c r="BE27" i="3"/>
  <c r="BD27" i="3"/>
  <c r="BC27" i="3"/>
  <c r="BA27" i="3"/>
  <c r="BB27" i="3" s="1"/>
  <c r="AV27" i="3"/>
  <c r="AY27" i="3" s="1"/>
  <c r="Y27" i="3"/>
  <c r="Z27" i="3" s="1"/>
  <c r="G27" i="3"/>
  <c r="H27" i="3" s="1"/>
  <c r="BE43" i="3"/>
  <c r="BD43" i="3"/>
  <c r="BC43" i="3"/>
  <c r="BA43" i="3"/>
  <c r="BB43" i="3" s="1"/>
  <c r="AV43" i="3"/>
  <c r="AY43" i="3" s="1"/>
  <c r="Y43" i="3"/>
  <c r="Z43" i="3" s="1"/>
  <c r="G43" i="3"/>
  <c r="H43" i="3" s="1"/>
  <c r="BE42" i="3"/>
  <c r="BD42" i="3"/>
  <c r="BC42" i="3"/>
  <c r="BA42" i="3"/>
  <c r="BB42" i="3" s="1"/>
  <c r="AV42" i="3"/>
  <c r="AY42" i="3" s="1"/>
  <c r="Y42" i="3"/>
  <c r="Z42" i="3" s="1"/>
  <c r="G42" i="3"/>
  <c r="H42" i="3" s="1"/>
  <c r="BE41" i="3"/>
  <c r="BD41" i="3"/>
  <c r="BC41" i="3"/>
  <c r="BA41" i="3"/>
  <c r="BB41" i="3" s="1"/>
  <c r="AV41" i="3"/>
  <c r="AX41" i="3" s="1"/>
  <c r="Y41" i="3"/>
  <c r="Z41" i="3" s="1"/>
  <c r="G41" i="3"/>
  <c r="H41" i="3" s="1"/>
  <c r="BE40" i="3"/>
  <c r="BD40" i="3"/>
  <c r="BC40" i="3"/>
  <c r="BA40" i="3"/>
  <c r="BB40" i="3" s="1"/>
  <c r="AV40" i="3"/>
  <c r="AX40" i="3" s="1"/>
  <c r="Y40" i="3"/>
  <c r="Z40" i="3" s="1"/>
  <c r="G40" i="3"/>
  <c r="H40" i="3" s="1"/>
  <c r="BE34" i="3"/>
  <c r="BD34" i="3"/>
  <c r="BC34" i="3"/>
  <c r="BA34" i="3"/>
  <c r="BB34" i="3" s="1"/>
  <c r="AV34" i="3"/>
  <c r="AX34" i="3" s="1"/>
  <c r="Y34" i="3"/>
  <c r="Z34" i="3" s="1"/>
  <c r="G34" i="3"/>
  <c r="H34" i="3" s="1"/>
  <c r="G35" i="3"/>
  <c r="H35" i="3" s="1"/>
  <c r="Y35" i="3"/>
  <c r="Z35" i="3" s="1"/>
  <c r="AV35" i="3"/>
  <c r="AY35" i="3" s="1"/>
  <c r="BA35" i="3"/>
  <c r="BB35" i="3" s="1"/>
  <c r="BC35" i="3"/>
  <c r="BD35" i="3"/>
  <c r="BE35" i="3"/>
  <c r="BH63" i="3" l="1"/>
  <c r="BJ63" i="3" s="1"/>
  <c r="AW63" i="3" s="1"/>
  <c r="BI70" i="3"/>
  <c r="BK70" i="3" s="1"/>
  <c r="BF70" i="3"/>
  <c r="BF86" i="3"/>
  <c r="BI86" i="3"/>
  <c r="BK86" i="3" s="1"/>
  <c r="BI107" i="3"/>
  <c r="BK107" i="3" s="1"/>
  <c r="BF107" i="3"/>
  <c r="DL74" i="3"/>
  <c r="DV74" i="3" s="1"/>
  <c r="AZ60" i="3"/>
  <c r="AC95" i="3"/>
  <c r="AC65" i="3"/>
  <c r="AC80" i="3"/>
  <c r="BH77" i="3"/>
  <c r="BJ77" i="3" s="1"/>
  <c r="AW77" i="3" s="1"/>
  <c r="AC85" i="3"/>
  <c r="AC122" i="3"/>
  <c r="AV122" i="3" s="1"/>
  <c r="AZ122" i="3" s="1"/>
  <c r="BF122" i="3" s="1"/>
  <c r="AC96" i="3"/>
  <c r="BH65" i="3"/>
  <c r="BJ65" i="3" s="1"/>
  <c r="AW65" i="3" s="1"/>
  <c r="AC60" i="3"/>
  <c r="BH76" i="3"/>
  <c r="BJ76" i="3" s="1"/>
  <c r="AW76" i="3" s="1"/>
  <c r="BH60" i="3"/>
  <c r="BJ60" i="3" s="1"/>
  <c r="AW60" i="3" s="1"/>
  <c r="AC76" i="3"/>
  <c r="BH124" i="3"/>
  <c r="BJ124" i="3" s="1"/>
  <c r="BH123" i="3"/>
  <c r="BJ123" i="3" s="1"/>
  <c r="BH102" i="3"/>
  <c r="BJ102" i="3" s="1"/>
  <c r="AW102" i="3" s="1"/>
  <c r="BH108" i="3"/>
  <c r="BJ108" i="3" s="1"/>
  <c r="AW108" i="3" s="1"/>
  <c r="AC102" i="3"/>
  <c r="AC111" i="3"/>
  <c r="AC124" i="3"/>
  <c r="AV124" i="3" s="1"/>
  <c r="AZ124" i="3" s="1"/>
  <c r="BH49" i="3"/>
  <c r="BJ49" i="3" s="1"/>
  <c r="AW49" i="3" s="1"/>
  <c r="AC63" i="3"/>
  <c r="AC123" i="3"/>
  <c r="AV123" i="3" s="1"/>
  <c r="AZ123" i="3" s="1"/>
  <c r="BH121" i="3"/>
  <c r="BJ121" i="3" s="1"/>
  <c r="AC49" i="3"/>
  <c r="AZ96" i="3"/>
  <c r="AZ108" i="3"/>
  <c r="AZ106" i="3"/>
  <c r="BH54" i="3"/>
  <c r="BJ54" i="3" s="1"/>
  <c r="AW54" i="3" s="1"/>
  <c r="AC57" i="3"/>
  <c r="BH95" i="3"/>
  <c r="BJ95" i="3" s="1"/>
  <c r="AW95" i="3" s="1"/>
  <c r="AZ77" i="3"/>
  <c r="AZ111" i="3"/>
  <c r="AC55" i="3"/>
  <c r="BH80" i="3"/>
  <c r="BJ80" i="3" s="1"/>
  <c r="AW80" i="3" s="1"/>
  <c r="AB120" i="3"/>
  <c r="BH120" i="3" s="1"/>
  <c r="BJ120" i="3" s="1"/>
  <c r="AZ54" i="3"/>
  <c r="BH106" i="3"/>
  <c r="BJ106" i="3" s="1"/>
  <c r="AW106" i="3" s="1"/>
  <c r="BH47" i="3"/>
  <c r="BJ47" i="3" s="1"/>
  <c r="AW47" i="3" s="1"/>
  <c r="AZ100" i="3"/>
  <c r="BH100" i="3"/>
  <c r="BJ100" i="3" s="1"/>
  <c r="AW100" i="3" s="1"/>
  <c r="BJ111" i="3"/>
  <c r="AW111" i="3" s="1"/>
  <c r="BH74" i="3"/>
  <c r="AZ74" i="3"/>
  <c r="AZ85" i="3"/>
  <c r="CF85" i="3"/>
  <c r="CP85" i="3" s="1"/>
  <c r="BH81" i="3"/>
  <c r="BJ81" i="3" s="1"/>
  <c r="AW81" i="3" s="1"/>
  <c r="BV85" i="3"/>
  <c r="AZ98" i="3"/>
  <c r="AC98" i="3"/>
  <c r="AC72" i="3"/>
  <c r="AZ47" i="3"/>
  <c r="AZ93" i="3"/>
  <c r="AZ55" i="3"/>
  <c r="BH93" i="3"/>
  <c r="AZ57" i="3"/>
  <c r="AZ72" i="3"/>
  <c r="DC55" i="3"/>
  <c r="AZ83" i="3"/>
  <c r="AZ81" i="3"/>
  <c r="DT74" i="3"/>
  <c r="BH83" i="3"/>
  <c r="AZ48" i="3"/>
  <c r="BH96" i="3"/>
  <c r="AC97" i="3"/>
  <c r="AB115" i="3"/>
  <c r="BH48" i="3"/>
  <c r="BJ48" i="3" s="1"/>
  <c r="AW48" i="3" s="1"/>
  <c r="BH55" i="3"/>
  <c r="AX27" i="3"/>
  <c r="AZ97" i="3"/>
  <c r="BJ98" i="3"/>
  <c r="AW98" i="3" s="1"/>
  <c r="BJ97" i="3"/>
  <c r="AW97" i="3" s="1"/>
  <c r="AB34" i="3"/>
  <c r="AZ34" i="3" s="1"/>
  <c r="AX43" i="3"/>
  <c r="AY29" i="3"/>
  <c r="AY34" i="3"/>
  <c r="AX19" i="3"/>
  <c r="DM55" i="3"/>
  <c r="DT55" i="3"/>
  <c r="DW55" i="3" s="1"/>
  <c r="BJ85" i="3"/>
  <c r="AW85" i="3" s="1"/>
  <c r="BJ72" i="3"/>
  <c r="AW72" i="3" s="1"/>
  <c r="BJ57" i="3"/>
  <c r="AW57" i="3" s="1"/>
  <c r="AY44" i="3"/>
  <c r="AB19" i="3"/>
  <c r="BH19" i="3" s="1"/>
  <c r="BJ19" i="3" s="1"/>
  <c r="AC19" i="3"/>
  <c r="AB41" i="3"/>
  <c r="BH41" i="3" s="1"/>
  <c r="AB40" i="3"/>
  <c r="AC40" i="3" s="1"/>
  <c r="AC44" i="3"/>
  <c r="AB44" i="3"/>
  <c r="AX42" i="3"/>
  <c r="AB27" i="3"/>
  <c r="AC27" i="3"/>
  <c r="AC28" i="3"/>
  <c r="AB28" i="3"/>
  <c r="AB29" i="3"/>
  <c r="AC29" i="3"/>
  <c r="AY28" i="3"/>
  <c r="AY41" i="3"/>
  <c r="AC42" i="3"/>
  <c r="AB42" i="3"/>
  <c r="AC43" i="3"/>
  <c r="AB43" i="3"/>
  <c r="AY40" i="3"/>
  <c r="AC41" i="3"/>
  <c r="AB35" i="3"/>
  <c r="AC35" i="3"/>
  <c r="AX35" i="3"/>
  <c r="BE31" i="3"/>
  <c r="BD31" i="3"/>
  <c r="BC31" i="3"/>
  <c r="BA31" i="3"/>
  <c r="BB31" i="3" s="1"/>
  <c r="AV31" i="3"/>
  <c r="AY31" i="3" s="1"/>
  <c r="Y31" i="3"/>
  <c r="Z31" i="3" s="1"/>
  <c r="G31" i="3"/>
  <c r="H31" i="3" s="1"/>
  <c r="BE30" i="3"/>
  <c r="BD30" i="3"/>
  <c r="BC30" i="3"/>
  <c r="BA30" i="3"/>
  <c r="BB30" i="3" s="1"/>
  <c r="AV30" i="3"/>
  <c r="AX30" i="3" s="1"/>
  <c r="Y30" i="3"/>
  <c r="Z30" i="3" s="1"/>
  <c r="G30" i="3"/>
  <c r="H30" i="3" s="1"/>
  <c r="BE39" i="3"/>
  <c r="BD39" i="3"/>
  <c r="BC39" i="3"/>
  <c r="BA39" i="3"/>
  <c r="BB39" i="3" s="1"/>
  <c r="AV39" i="3"/>
  <c r="AY39" i="3" s="1"/>
  <c r="Y39" i="3"/>
  <c r="Z39" i="3" s="1"/>
  <c r="G39" i="3"/>
  <c r="H39" i="3" s="1"/>
  <c r="BE38" i="3"/>
  <c r="BD38" i="3"/>
  <c r="BC38" i="3"/>
  <c r="BA38" i="3"/>
  <c r="BB38" i="3" s="1"/>
  <c r="AV38" i="3"/>
  <c r="AX38" i="3" s="1"/>
  <c r="Y38" i="3"/>
  <c r="Z38" i="3" s="1"/>
  <c r="G38" i="3"/>
  <c r="H38" i="3" s="1"/>
  <c r="BE37" i="3"/>
  <c r="BD37" i="3"/>
  <c r="BC37" i="3"/>
  <c r="BA37" i="3"/>
  <c r="BB37" i="3" s="1"/>
  <c r="AV37" i="3"/>
  <c r="AY37" i="3" s="1"/>
  <c r="Y37" i="3"/>
  <c r="Z37" i="3" s="1"/>
  <c r="G37" i="3"/>
  <c r="H37" i="3" s="1"/>
  <c r="BE36" i="3"/>
  <c r="BD36" i="3"/>
  <c r="BC36" i="3"/>
  <c r="BA36" i="3"/>
  <c r="BB36" i="3" s="1"/>
  <c r="AV36" i="3"/>
  <c r="AX36" i="3" s="1"/>
  <c r="Y36" i="3"/>
  <c r="Z36" i="3" s="1"/>
  <c r="G36" i="3"/>
  <c r="H36" i="3" s="1"/>
  <c r="BN50" i="3"/>
  <c r="BO50" i="3" s="1"/>
  <c r="BE50" i="3"/>
  <c r="BD50" i="3"/>
  <c r="BC50" i="3"/>
  <c r="BA50" i="3"/>
  <c r="BB50" i="3" s="1"/>
  <c r="AV50" i="3"/>
  <c r="Y50" i="3"/>
  <c r="Z50" i="3" s="1"/>
  <c r="H50" i="3"/>
  <c r="BN46" i="3"/>
  <c r="BO46" i="3" s="1"/>
  <c r="BE46" i="3"/>
  <c r="BD46" i="3"/>
  <c r="BC46" i="3"/>
  <c r="BA46" i="3"/>
  <c r="BB46" i="3" s="1"/>
  <c r="AV46" i="3"/>
  <c r="Y46" i="3"/>
  <c r="Z46" i="3" s="1"/>
  <c r="H46" i="3"/>
  <c r="BN58" i="3"/>
  <c r="BO58" i="3" s="1"/>
  <c r="BE58" i="3"/>
  <c r="BD58" i="3"/>
  <c r="BC58" i="3"/>
  <c r="BA58" i="3"/>
  <c r="BB58" i="3" s="1"/>
  <c r="BN73" i="3"/>
  <c r="BO73" i="3" s="1"/>
  <c r="BE73" i="3"/>
  <c r="BD73" i="3"/>
  <c r="BC73" i="3"/>
  <c r="BA73" i="3"/>
  <c r="BB73" i="3" s="1"/>
  <c r="AV73" i="3"/>
  <c r="Y73" i="3"/>
  <c r="Z73" i="3" s="1"/>
  <c r="G73" i="3"/>
  <c r="BN67" i="3"/>
  <c r="BO67" i="3" s="1"/>
  <c r="BE67" i="3"/>
  <c r="BD67" i="3"/>
  <c r="BC67" i="3"/>
  <c r="BA67" i="3"/>
  <c r="BB67" i="3" s="1"/>
  <c r="AV67" i="3"/>
  <c r="Y67" i="3"/>
  <c r="Z67" i="3" s="1"/>
  <c r="G67" i="3"/>
  <c r="H67" i="3" s="1"/>
  <c r="BN66" i="3"/>
  <c r="BO66" i="3" s="1"/>
  <c r="BE66" i="3"/>
  <c r="BD66" i="3"/>
  <c r="BC66" i="3"/>
  <c r="BA66" i="3"/>
  <c r="BB66" i="3" s="1"/>
  <c r="AV66" i="3"/>
  <c r="Y66" i="3"/>
  <c r="Z66" i="3" s="1"/>
  <c r="G66" i="3"/>
  <c r="H66" i="3" s="1"/>
  <c r="BN64" i="3"/>
  <c r="BO64" i="3" s="1"/>
  <c r="BE64" i="3"/>
  <c r="BD64" i="3"/>
  <c r="BC64" i="3"/>
  <c r="BA64" i="3"/>
  <c r="BB64" i="3" s="1"/>
  <c r="AV64" i="3"/>
  <c r="Y64" i="3"/>
  <c r="Z64" i="3" s="1"/>
  <c r="G64" i="3"/>
  <c r="H64" i="3" s="1"/>
  <c r="BE109" i="3"/>
  <c r="BD109" i="3"/>
  <c r="BC109" i="3"/>
  <c r="BA109" i="3"/>
  <c r="BB109" i="3" s="1"/>
  <c r="BC110" i="3"/>
  <c r="BA110" i="3"/>
  <c r="BB110" i="3" s="1"/>
  <c r="BE94" i="3"/>
  <c r="BD94" i="3"/>
  <c r="BC94" i="3"/>
  <c r="BA94" i="3"/>
  <c r="BB94" i="3" s="1"/>
  <c r="AB109" i="3"/>
  <c r="AZ109" i="3" s="1"/>
  <c r="DM74" i="3" l="1"/>
  <c r="DW74" i="3"/>
  <c r="BF123" i="3"/>
  <c r="AY81" i="3"/>
  <c r="BF81" i="3" s="1"/>
  <c r="AX81" i="3"/>
  <c r="AY80" i="3"/>
  <c r="BF80" i="3" s="1"/>
  <c r="AX80" i="3"/>
  <c r="BF124" i="3"/>
  <c r="AY77" i="3"/>
  <c r="AX77" i="3"/>
  <c r="AY76" i="3"/>
  <c r="AX76" i="3"/>
  <c r="BI77" i="3"/>
  <c r="BK77" i="3" s="1"/>
  <c r="BI76" i="3"/>
  <c r="BK76" i="3" s="1"/>
  <c r="AY98" i="3"/>
  <c r="BF98" i="3" s="1"/>
  <c r="AX98" i="3"/>
  <c r="AY108" i="3"/>
  <c r="BG108" i="3" s="1"/>
  <c r="BI108" i="3" s="1"/>
  <c r="BK108" i="3" s="1"/>
  <c r="AX108" i="3"/>
  <c r="AY48" i="3"/>
  <c r="BG48" i="3" s="1"/>
  <c r="BI48" i="3" s="1"/>
  <c r="BK48" i="3" s="1"/>
  <c r="AX48" i="3"/>
  <c r="AY111" i="3"/>
  <c r="BI111" i="3" s="1"/>
  <c r="BK111" i="3" s="1"/>
  <c r="AX111" i="3"/>
  <c r="AY95" i="3"/>
  <c r="BF95" i="3" s="1"/>
  <c r="AX95" i="3"/>
  <c r="AY57" i="3"/>
  <c r="BF57" i="3" s="1"/>
  <c r="AX57" i="3"/>
  <c r="AY63" i="3"/>
  <c r="AX63" i="3"/>
  <c r="AY85" i="3"/>
  <c r="BF85" i="3" s="1"/>
  <c r="AX85" i="3"/>
  <c r="AY72" i="3"/>
  <c r="BG72" i="3" s="1"/>
  <c r="BI72" i="3" s="1"/>
  <c r="BK72" i="3" s="1"/>
  <c r="AX72" i="3"/>
  <c r="AY60" i="3"/>
  <c r="BF60" i="3" s="1"/>
  <c r="AX60" i="3"/>
  <c r="AY65" i="3"/>
  <c r="BG65" i="3" s="1"/>
  <c r="BI65" i="3" s="1"/>
  <c r="BK65" i="3" s="1"/>
  <c r="AX65" i="3"/>
  <c r="AY97" i="3"/>
  <c r="BG97" i="3" s="1"/>
  <c r="BK97" i="3" s="1"/>
  <c r="AX97" i="3"/>
  <c r="AY102" i="3"/>
  <c r="BF102" i="3" s="1"/>
  <c r="AX102" i="3"/>
  <c r="AY100" i="3"/>
  <c r="BG100" i="3" s="1"/>
  <c r="BI100" i="3" s="1"/>
  <c r="BK100" i="3" s="1"/>
  <c r="AX100" i="3"/>
  <c r="AY106" i="3"/>
  <c r="BI106" i="3" s="1"/>
  <c r="BK106" i="3" s="1"/>
  <c r="AX106" i="3"/>
  <c r="AY49" i="3"/>
  <c r="BF49" i="3" s="1"/>
  <c r="AX49" i="3"/>
  <c r="CH85" i="3"/>
  <c r="CR85" i="3" s="1"/>
  <c r="DB85" i="3" s="1"/>
  <c r="DL85" i="3" s="1"/>
  <c r="DV85" i="3" s="1"/>
  <c r="BG124" i="3"/>
  <c r="BG123" i="3"/>
  <c r="BG122" i="3"/>
  <c r="BG121" i="3"/>
  <c r="BF121" i="3"/>
  <c r="BJ55" i="3"/>
  <c r="AW55" i="3" s="1"/>
  <c r="AY54" i="3"/>
  <c r="BF54" i="3" s="1"/>
  <c r="AX54" i="3"/>
  <c r="AY47" i="3"/>
  <c r="BG47" i="3" s="1"/>
  <c r="BI47" i="3" s="1"/>
  <c r="BK47" i="3" s="1"/>
  <c r="AX47" i="3"/>
  <c r="AC120" i="3"/>
  <c r="AV120" i="3" s="1"/>
  <c r="AZ120" i="3" s="1"/>
  <c r="BF120" i="3" s="1"/>
  <c r="AV115" i="3"/>
  <c r="AY115" i="3" s="1"/>
  <c r="BH115" i="3" s="1"/>
  <c r="BI74" i="3"/>
  <c r="BK74" i="3" s="1"/>
  <c r="AC34" i="3"/>
  <c r="BH34" i="3"/>
  <c r="BJ34" i="3" s="1"/>
  <c r="BJ74" i="3"/>
  <c r="AW74" i="3" s="1"/>
  <c r="BJ93" i="3"/>
  <c r="AW93" i="3" s="1"/>
  <c r="AZ40" i="3"/>
  <c r="BJ83" i="3"/>
  <c r="AW83" i="3" s="1"/>
  <c r="BJ96" i="3"/>
  <c r="AW96" i="3" s="1"/>
  <c r="AB31" i="3"/>
  <c r="BH40" i="3"/>
  <c r="AZ19" i="3"/>
  <c r="BF19" i="3" s="1"/>
  <c r="CZ85" i="3"/>
  <c r="AZ41" i="3"/>
  <c r="BF41" i="3" s="1"/>
  <c r="BH44" i="3"/>
  <c r="AZ44" i="3"/>
  <c r="BH28" i="3"/>
  <c r="AZ28" i="3"/>
  <c r="BH29" i="3"/>
  <c r="AZ29" i="3"/>
  <c r="AB37" i="3"/>
  <c r="BH37" i="3" s="1"/>
  <c r="BH27" i="3"/>
  <c r="AZ27" i="3"/>
  <c r="AB39" i="3"/>
  <c r="AZ39" i="3" s="1"/>
  <c r="BH43" i="3"/>
  <c r="AZ43" i="3"/>
  <c r="BJ41" i="3"/>
  <c r="BH42" i="3"/>
  <c r="AZ42" i="3"/>
  <c r="AZ35" i="3"/>
  <c r="BH35" i="3"/>
  <c r="AX37" i="3"/>
  <c r="AX39" i="3"/>
  <c r="AX31" i="3"/>
  <c r="AC36" i="3"/>
  <c r="AB36" i="3"/>
  <c r="AC38" i="3"/>
  <c r="AB38" i="3"/>
  <c r="AC30" i="3"/>
  <c r="AB30" i="3"/>
  <c r="AY36" i="3"/>
  <c r="AC37" i="3"/>
  <c r="AY38" i="3"/>
  <c r="AC39" i="3"/>
  <c r="AY30" i="3"/>
  <c r="AC31" i="3"/>
  <c r="AB67" i="3"/>
  <c r="AC67" i="3" s="1"/>
  <c r="AB73" i="3"/>
  <c r="AB46" i="3"/>
  <c r="AB50" i="3"/>
  <c r="BH109" i="3"/>
  <c r="BJ109" i="3" s="1"/>
  <c r="AB64" i="3"/>
  <c r="BH64" i="3" s="1"/>
  <c r="AB66" i="3"/>
  <c r="AC66" i="3" s="1"/>
  <c r="BG98" i="3" l="1"/>
  <c r="BI98" i="3" s="1"/>
  <c r="BK98" i="3" s="1"/>
  <c r="BG80" i="3"/>
  <c r="BI80" i="3" s="1"/>
  <c r="BK80" i="3" s="1"/>
  <c r="BF108" i="3"/>
  <c r="BF48" i="3"/>
  <c r="BG57" i="3"/>
  <c r="BI57" i="3" s="1"/>
  <c r="BK57" i="3" s="1"/>
  <c r="BG81" i="3"/>
  <c r="BI81" i="3" s="1"/>
  <c r="BK81" i="3" s="1"/>
  <c r="BF106" i="3"/>
  <c r="BG49" i="3"/>
  <c r="BI49" i="3" s="1"/>
  <c r="BK49" i="3" s="1"/>
  <c r="BF72" i="3"/>
  <c r="BG102" i="3"/>
  <c r="BI102" i="3" s="1"/>
  <c r="BK102" i="3" s="1"/>
  <c r="BF97" i="3"/>
  <c r="BG60" i="3"/>
  <c r="BI60" i="3" s="1"/>
  <c r="BK60" i="3" s="1"/>
  <c r="BF100" i="3"/>
  <c r="BG95" i="3"/>
  <c r="BI95" i="3" s="1"/>
  <c r="BK95" i="3" s="1"/>
  <c r="BF111" i="3"/>
  <c r="AY83" i="3"/>
  <c r="BF83" i="3" s="1"/>
  <c r="AX83" i="3"/>
  <c r="BF47" i="3"/>
  <c r="BG43" i="3"/>
  <c r="BI43" i="3" s="1"/>
  <c r="BK43" i="3" s="1"/>
  <c r="BG63" i="3"/>
  <c r="BI63" i="3" s="1"/>
  <c r="BK63" i="3" s="1"/>
  <c r="BF63" i="3"/>
  <c r="AY74" i="3"/>
  <c r="BF74" i="3" s="1"/>
  <c r="AX74" i="3"/>
  <c r="AY55" i="3"/>
  <c r="AX55" i="3"/>
  <c r="BF65" i="3"/>
  <c r="BG35" i="3"/>
  <c r="BI35" i="3" s="1"/>
  <c r="BK35" i="3" s="1"/>
  <c r="BG54" i="3"/>
  <c r="BI54" i="3" s="1"/>
  <c r="BK54" i="3" s="1"/>
  <c r="BF29" i="3"/>
  <c r="AY96" i="3"/>
  <c r="BF96" i="3" s="1"/>
  <c r="AX96" i="3"/>
  <c r="AY93" i="3"/>
  <c r="BG93" i="3" s="1"/>
  <c r="BI93" i="3" s="1"/>
  <c r="BK93" i="3" s="1"/>
  <c r="AX93" i="3"/>
  <c r="BX85" i="3"/>
  <c r="BY85" i="3" s="1"/>
  <c r="BI85" i="3"/>
  <c r="BK85" i="3" s="1"/>
  <c r="CI85" i="3"/>
  <c r="CS85" i="3"/>
  <c r="BG120" i="3"/>
  <c r="BJ115" i="3"/>
  <c r="AZ115" i="3"/>
  <c r="BF115" i="3" s="1"/>
  <c r="BG109" i="3"/>
  <c r="BI109" i="3" s="1"/>
  <c r="BK109" i="3" s="1"/>
  <c r="BF109" i="3"/>
  <c r="BG40" i="3"/>
  <c r="BI40" i="3" s="1"/>
  <c r="BK40" i="3" s="1"/>
  <c r="BG44" i="3"/>
  <c r="BI44" i="3" s="1"/>
  <c r="BK44" i="3" s="1"/>
  <c r="BG29" i="3"/>
  <c r="BI29" i="3" s="1"/>
  <c r="BK29" i="3" s="1"/>
  <c r="BF44" i="3"/>
  <c r="BF43" i="3"/>
  <c r="BF42" i="3"/>
  <c r="BG34" i="3"/>
  <c r="BI34" i="3" s="1"/>
  <c r="BK34" i="3" s="1"/>
  <c r="BF28" i="3"/>
  <c r="BG28" i="3"/>
  <c r="BI28" i="3" s="1"/>
  <c r="BK28" i="3" s="1"/>
  <c r="BG19" i="3"/>
  <c r="BI19" i="3" s="1"/>
  <c r="BK19" i="3" s="1"/>
  <c r="BG27" i="3"/>
  <c r="BI27" i="3" s="1"/>
  <c r="BK27" i="3" s="1"/>
  <c r="BF27" i="3"/>
  <c r="BG41" i="3"/>
  <c r="BI41" i="3" s="1"/>
  <c r="BK41" i="3" s="1"/>
  <c r="BF40" i="3"/>
  <c r="BG42" i="3"/>
  <c r="BI42" i="3" s="1"/>
  <c r="BK42" i="3" s="1"/>
  <c r="BF34" i="3"/>
  <c r="BF35" i="3"/>
  <c r="AW115" i="3"/>
  <c r="AX115" i="3" s="1"/>
  <c r="BJ40" i="3"/>
  <c r="AZ31" i="3"/>
  <c r="BH31" i="3"/>
  <c r="BJ31" i="3" s="1"/>
  <c r="AZ64" i="3"/>
  <c r="AC64" i="3"/>
  <c r="BH67" i="3"/>
  <c r="BJ67" i="3" s="1"/>
  <c r="AW67" i="3" s="1"/>
  <c r="AZ37" i="3"/>
  <c r="BF37" i="3" s="1"/>
  <c r="AZ67" i="3"/>
  <c r="DC85" i="3"/>
  <c r="DJ85" i="3"/>
  <c r="AZ73" i="3"/>
  <c r="BH39" i="3"/>
  <c r="BF39" i="3" s="1"/>
  <c r="BJ44" i="3"/>
  <c r="BJ28" i="3"/>
  <c r="BJ27" i="3"/>
  <c r="BJ29" i="3"/>
  <c r="BJ42" i="3"/>
  <c r="AZ46" i="3"/>
  <c r="BJ43" i="3"/>
  <c r="AC46" i="3"/>
  <c r="BH46" i="3"/>
  <c r="BJ46" i="3" s="1"/>
  <c r="AW46" i="3" s="1"/>
  <c r="BJ35" i="3"/>
  <c r="AC73" i="3"/>
  <c r="BH30" i="3"/>
  <c r="AZ30" i="3"/>
  <c r="BJ37" i="3"/>
  <c r="BH36" i="3"/>
  <c r="AZ36" i="3"/>
  <c r="BH38" i="3"/>
  <c r="AZ38" i="3"/>
  <c r="BH66" i="3"/>
  <c r="BJ66" i="3" s="1"/>
  <c r="AW66" i="3" s="1"/>
  <c r="BH73" i="3"/>
  <c r="BJ73" i="3" s="1"/>
  <c r="AW73" i="3" s="1"/>
  <c r="AC50" i="3"/>
  <c r="BH50" i="3"/>
  <c r="AZ50" i="3"/>
  <c r="AZ66" i="3"/>
  <c r="BJ64" i="3"/>
  <c r="AW64" i="3" s="1"/>
  <c r="BG83" i="3" l="1"/>
  <c r="BI83" i="3" s="1"/>
  <c r="BK83" i="3" s="1"/>
  <c r="BF93" i="3"/>
  <c r="AY73" i="3"/>
  <c r="BG73" i="3" s="1"/>
  <c r="BI73" i="3" s="1"/>
  <c r="BK73" i="3" s="1"/>
  <c r="AX73" i="3"/>
  <c r="BG30" i="3"/>
  <c r="BI30" i="3" s="1"/>
  <c r="BK30" i="3" s="1"/>
  <c r="AY46" i="3"/>
  <c r="BG46" i="3" s="1"/>
  <c r="BI46" i="3" s="1"/>
  <c r="BK46" i="3" s="1"/>
  <c r="AX46" i="3"/>
  <c r="AY67" i="3"/>
  <c r="BG67" i="3" s="1"/>
  <c r="BI67" i="3" s="1"/>
  <c r="BK67" i="3" s="1"/>
  <c r="AX67" i="3"/>
  <c r="AY66" i="3"/>
  <c r="BG66" i="3" s="1"/>
  <c r="BI66" i="3" s="1"/>
  <c r="BK66" i="3" s="1"/>
  <c r="AX66" i="3"/>
  <c r="BI96" i="3"/>
  <c r="BK96" i="3" s="1"/>
  <c r="BF55" i="3"/>
  <c r="BG115" i="3"/>
  <c r="BI115" i="3" s="1"/>
  <c r="BK115" i="3" s="1"/>
  <c r="BG38" i="3"/>
  <c r="BI38" i="3" s="1"/>
  <c r="BK38" i="3" s="1"/>
  <c r="BG36" i="3"/>
  <c r="BI36" i="3" s="1"/>
  <c r="BK36" i="3" s="1"/>
  <c r="BG39" i="3"/>
  <c r="BI39" i="3" s="1"/>
  <c r="BK39" i="3" s="1"/>
  <c r="BG37" i="3"/>
  <c r="BI37" i="3" s="1"/>
  <c r="BK37" i="3" s="1"/>
  <c r="BF36" i="3"/>
  <c r="BF30" i="3"/>
  <c r="BF31" i="3"/>
  <c r="BG31" i="3"/>
  <c r="BI31" i="3" s="1"/>
  <c r="BK31" i="3" s="1"/>
  <c r="BF38" i="3"/>
  <c r="DT85" i="3"/>
  <c r="DW85" i="3" s="1"/>
  <c r="DM85" i="3"/>
  <c r="BJ39" i="3"/>
  <c r="BJ36" i="3"/>
  <c r="BJ38" i="3"/>
  <c r="BJ30" i="3"/>
  <c r="BJ50" i="3"/>
  <c r="AW50" i="3" s="1"/>
  <c r="AY64" i="3"/>
  <c r="AX64" i="3"/>
  <c r="BF46" i="3" l="1"/>
  <c r="BF67" i="3"/>
  <c r="BF73" i="3"/>
  <c r="BF66" i="3"/>
  <c r="BI55" i="3"/>
  <c r="BK55" i="3" s="1"/>
  <c r="AY50" i="3"/>
  <c r="BG50" i="3" s="1"/>
  <c r="BI50" i="3" s="1"/>
  <c r="BK50" i="3" s="1"/>
  <c r="AX50" i="3"/>
  <c r="BF64" i="3"/>
  <c r="BG64" i="3"/>
  <c r="BI64" i="3" s="1"/>
  <c r="BK64" i="3" s="1"/>
  <c r="BF50" i="3" l="1"/>
  <c r="DS143" i="3"/>
  <c r="DI143" i="3"/>
  <c r="CY143" i="3"/>
  <c r="CO143" i="3"/>
  <c r="CE143" i="3"/>
  <c r="BU143" i="3"/>
  <c r="BE143" i="3"/>
  <c r="BD143" i="3"/>
  <c r="BC143" i="3"/>
  <c r="BA143" i="3"/>
  <c r="BB143" i="3" s="1"/>
  <c r="AV143" i="3"/>
  <c r="BW143" i="3" s="1"/>
  <c r="Y143" i="3"/>
  <c r="Z143" i="3" s="1"/>
  <c r="G143" i="3"/>
  <c r="H143" i="3" s="1"/>
  <c r="DS142" i="3"/>
  <c r="DI142" i="3"/>
  <c r="CY142" i="3"/>
  <c r="CO142" i="3"/>
  <c r="CE142" i="3"/>
  <c r="BU142" i="3"/>
  <c r="BE142" i="3"/>
  <c r="BD142" i="3"/>
  <c r="BC142" i="3"/>
  <c r="BA142" i="3"/>
  <c r="BB142" i="3" s="1"/>
  <c r="AV142" i="3"/>
  <c r="CG142" i="3" s="1"/>
  <c r="CQ142" i="3" s="1"/>
  <c r="DA142" i="3" s="1"/>
  <c r="DK142" i="3" s="1"/>
  <c r="DU142" i="3" s="1"/>
  <c r="Y142" i="3"/>
  <c r="Z142" i="3" s="1"/>
  <c r="G142" i="3"/>
  <c r="H142" i="3" s="1"/>
  <c r="DS141" i="3"/>
  <c r="DI141" i="3"/>
  <c r="CY141" i="3"/>
  <c r="CO141" i="3"/>
  <c r="CE141" i="3"/>
  <c r="BU141" i="3"/>
  <c r="BE141" i="3"/>
  <c r="BD141" i="3"/>
  <c r="BC141" i="3"/>
  <c r="BA141" i="3"/>
  <c r="BB141" i="3" s="1"/>
  <c r="AV141" i="3"/>
  <c r="CQ141" i="3" s="1"/>
  <c r="DA141" i="3" s="1"/>
  <c r="DK141" i="3" s="1"/>
  <c r="DU141" i="3" s="1"/>
  <c r="Y141" i="3"/>
  <c r="Z141" i="3" s="1"/>
  <c r="G141" i="3"/>
  <c r="H141" i="3" s="1"/>
  <c r="DS140" i="3"/>
  <c r="DI140" i="3"/>
  <c r="CY140" i="3"/>
  <c r="CO140" i="3"/>
  <c r="CE140" i="3"/>
  <c r="BU140" i="3"/>
  <c r="BE140" i="3"/>
  <c r="BD140" i="3"/>
  <c r="BC140" i="3"/>
  <c r="BA140" i="3"/>
  <c r="BB140" i="3" s="1"/>
  <c r="AV140" i="3"/>
  <c r="Y140" i="3"/>
  <c r="Z140" i="3" s="1"/>
  <c r="G140" i="3"/>
  <c r="H140" i="3" s="1"/>
  <c r="DS139" i="3"/>
  <c r="DI139" i="3"/>
  <c r="CY139" i="3"/>
  <c r="CO139" i="3"/>
  <c r="CE139" i="3"/>
  <c r="BU139" i="3"/>
  <c r="BE139" i="3"/>
  <c r="BD139" i="3"/>
  <c r="BC139" i="3"/>
  <c r="BA139" i="3"/>
  <c r="BB139" i="3" s="1"/>
  <c r="AV139" i="3"/>
  <c r="CG139" i="3" s="1"/>
  <c r="CQ139" i="3" s="1"/>
  <c r="DA139" i="3" s="1"/>
  <c r="DK139" i="3" s="1"/>
  <c r="DU139" i="3" s="1"/>
  <c r="Y139" i="3"/>
  <c r="Z139" i="3" s="1"/>
  <c r="G139" i="3"/>
  <c r="H139" i="3" s="1"/>
  <c r="DS138" i="3"/>
  <c r="DI138" i="3"/>
  <c r="CY138" i="3"/>
  <c r="CO138" i="3"/>
  <c r="CE138" i="3"/>
  <c r="BU138" i="3"/>
  <c r="BE138" i="3"/>
  <c r="BD138" i="3"/>
  <c r="BC138" i="3"/>
  <c r="BA138" i="3"/>
  <c r="BB138" i="3" s="1"/>
  <c r="AV138" i="3"/>
  <c r="BW138" i="3" s="1"/>
  <c r="Y138" i="3"/>
  <c r="Z138" i="3" s="1"/>
  <c r="G138" i="3"/>
  <c r="H138" i="3" s="1"/>
  <c r="DS137" i="3"/>
  <c r="DI137" i="3"/>
  <c r="CY137" i="3"/>
  <c r="CO137" i="3"/>
  <c r="CQ137" i="3"/>
  <c r="DA137" i="3" s="1"/>
  <c r="DK137" i="3" s="1"/>
  <c r="DU137" i="3" s="1"/>
  <c r="CE137" i="3"/>
  <c r="BU137" i="3"/>
  <c r="BE137" i="3"/>
  <c r="BD137" i="3"/>
  <c r="BC137" i="3"/>
  <c r="BA137" i="3"/>
  <c r="BB137" i="3" s="1"/>
  <c r="AV137" i="3"/>
  <c r="Y137" i="3"/>
  <c r="Z137" i="3" s="1"/>
  <c r="G137" i="3"/>
  <c r="H137" i="3" s="1"/>
  <c r="AB137" i="3" l="1"/>
  <c r="AZ137" i="3" s="1"/>
  <c r="AX143" i="3"/>
  <c r="CG138" i="3"/>
  <c r="CQ138" i="3" s="1"/>
  <c r="DA138" i="3" s="1"/>
  <c r="DK138" i="3" s="1"/>
  <c r="DU138" i="3" s="1"/>
  <c r="AX138" i="3"/>
  <c r="AX142" i="3"/>
  <c r="BW142" i="3"/>
  <c r="CG143" i="3"/>
  <c r="CQ143" i="3" s="1"/>
  <c r="DA143" i="3" s="1"/>
  <c r="DK143" i="3" s="1"/>
  <c r="DU143" i="3" s="1"/>
  <c r="AB141" i="3"/>
  <c r="AC141" i="3" s="1"/>
  <c r="CG140" i="3"/>
  <c r="CQ140" i="3" s="1"/>
  <c r="DA140" i="3" s="1"/>
  <c r="DK140" i="3" s="1"/>
  <c r="DU140" i="3" s="1"/>
  <c r="BW140" i="3"/>
  <c r="AB138" i="3"/>
  <c r="AZ138" i="3" s="1"/>
  <c r="AB142" i="3"/>
  <c r="BH142" i="3" s="1"/>
  <c r="AB143" i="3"/>
  <c r="AZ143" i="3" s="1"/>
  <c r="BW141" i="3"/>
  <c r="AB140" i="3"/>
  <c r="AC140" i="3" s="1"/>
  <c r="AB139" i="3"/>
  <c r="AZ139" i="3" s="1"/>
  <c r="AX139" i="3"/>
  <c r="BW139" i="3"/>
  <c r="BH143" i="3" l="1"/>
  <c r="BJ143" i="3" s="1"/>
  <c r="AW143" i="3" s="1"/>
  <c r="AY143" i="3" s="1"/>
  <c r="BF143" i="3" s="1"/>
  <c r="AC139" i="3"/>
  <c r="AC137" i="3"/>
  <c r="BH137" i="3"/>
  <c r="BJ137" i="3" s="1"/>
  <c r="AW137" i="3" s="1"/>
  <c r="AY137" i="3" s="1"/>
  <c r="BH138" i="3"/>
  <c r="BJ138" i="3" s="1"/>
  <c r="AW138" i="3" s="1"/>
  <c r="AY138" i="3" s="1"/>
  <c r="AC138" i="3"/>
  <c r="AZ140" i="3"/>
  <c r="AZ141" i="3"/>
  <c r="AC143" i="3"/>
  <c r="BH141" i="3"/>
  <c r="BJ141" i="3" s="1"/>
  <c r="AW141" i="3" s="1"/>
  <c r="AZ142" i="3"/>
  <c r="AX137" i="3"/>
  <c r="BH140" i="3"/>
  <c r="BJ140" i="3" s="1"/>
  <c r="AW140" i="3" s="1"/>
  <c r="AC142" i="3"/>
  <c r="BH139" i="3"/>
  <c r="BJ139" i="3" s="1"/>
  <c r="AW139" i="3" s="1"/>
  <c r="AY139" i="3" s="1"/>
  <c r="BG139" i="3" s="1"/>
  <c r="BF138" i="3"/>
  <c r="BF137" i="3"/>
  <c r="CP143" i="3"/>
  <c r="CP142" i="3"/>
  <c r="BJ142" i="3"/>
  <c r="AW142" i="3" s="1"/>
  <c r="AY142" i="3" s="1"/>
  <c r="BG142" i="3" s="1"/>
  <c r="CP141" i="3"/>
  <c r="CP140" i="3"/>
  <c r="CP138" i="3"/>
  <c r="CP139" i="3"/>
  <c r="CP137" i="3"/>
  <c r="AY140" i="3" l="1"/>
  <c r="AX140" i="3"/>
  <c r="AY141" i="3"/>
  <c r="BF141" i="3" s="1"/>
  <c r="AX141" i="3"/>
  <c r="BG143" i="3"/>
  <c r="DB142" i="3"/>
  <c r="DL142" i="3" s="1"/>
  <c r="DV142" i="3" s="1"/>
  <c r="BY142" i="3"/>
  <c r="BI142" i="3"/>
  <c r="BK142" i="3" s="1"/>
  <c r="BF142" i="3"/>
  <c r="BG141" i="3"/>
  <c r="BX141" i="3" s="1"/>
  <c r="CR140" i="3"/>
  <c r="DB140" i="3" s="1"/>
  <c r="DL140" i="3" s="1"/>
  <c r="DV140" i="3" s="1"/>
  <c r="BX140" i="3"/>
  <c r="BK140" i="3"/>
  <c r="BF140" i="3"/>
  <c r="BI139" i="3"/>
  <c r="BK139" i="3" s="1"/>
  <c r="BY139" i="3"/>
  <c r="BF139" i="3"/>
  <c r="BY138" i="3"/>
  <c r="BI138" i="3"/>
  <c r="BK138" i="3" s="1"/>
  <c r="BI137" i="3"/>
  <c r="BK137" i="3" s="1"/>
  <c r="CZ143" i="3"/>
  <c r="CZ142" i="3"/>
  <c r="CZ141" i="3"/>
  <c r="CZ140" i="3"/>
  <c r="CZ139" i="3"/>
  <c r="CZ138" i="3"/>
  <c r="CZ137" i="3"/>
  <c r="BN55" i="1"/>
  <c r="BO55" i="1" s="1"/>
  <c r="BE55" i="1"/>
  <c r="BD55" i="1"/>
  <c r="BC55" i="1"/>
  <c r="BA55" i="1"/>
  <c r="BB55" i="1" s="1"/>
  <c r="AV55" i="1"/>
  <c r="Y55" i="1"/>
  <c r="Z55" i="1" s="1"/>
  <c r="G55" i="1"/>
  <c r="H55" i="1" s="1"/>
  <c r="AB55" i="1" s="1"/>
  <c r="Y63" i="1"/>
  <c r="Y136" i="3"/>
  <c r="Z136" i="3" s="1"/>
  <c r="Y134" i="3"/>
  <c r="Z134" i="3" s="1"/>
  <c r="Y132" i="3"/>
  <c r="Z132" i="3" s="1"/>
  <c r="Y97" i="1"/>
  <c r="Y95" i="1"/>
  <c r="Y93" i="1"/>
  <c r="Y84" i="1"/>
  <c r="Y83" i="1"/>
  <c r="Y81" i="1"/>
  <c r="Y80" i="1"/>
  <c r="Y76" i="1"/>
  <c r="Y74" i="1"/>
  <c r="BE67" i="1"/>
  <c r="H60" i="1"/>
  <c r="H41" i="1"/>
  <c r="Y27" i="1"/>
  <c r="CS140" i="3" l="1"/>
  <c r="BY143" i="3"/>
  <c r="CH143" i="3"/>
  <c r="BI143" i="3"/>
  <c r="BK143" i="3" s="1"/>
  <c r="CS142" i="3"/>
  <c r="BI141" i="3"/>
  <c r="BK141" i="3" s="1"/>
  <c r="CR139" i="3"/>
  <c r="CR137" i="3"/>
  <c r="DJ143" i="3"/>
  <c r="DC142" i="3"/>
  <c r="DJ142" i="3"/>
  <c r="DJ141" i="3"/>
  <c r="DJ140" i="3"/>
  <c r="DC140" i="3"/>
  <c r="DJ139" i="3"/>
  <c r="DJ138" i="3"/>
  <c r="DJ137" i="3"/>
  <c r="AC55" i="1"/>
  <c r="BH55" i="1"/>
  <c r="AZ55" i="1"/>
  <c r="DS136" i="3"/>
  <c r="DI136" i="3"/>
  <c r="CY136" i="3"/>
  <c r="CO136" i="3"/>
  <c r="CE136" i="3"/>
  <c r="BE136" i="3"/>
  <c r="BD136" i="3"/>
  <c r="BC136" i="3"/>
  <c r="BA136" i="3"/>
  <c r="BB136" i="3" s="1"/>
  <c r="AV136" i="3"/>
  <c r="CQ136" i="3" s="1"/>
  <c r="DA136" i="3" s="1"/>
  <c r="DK136" i="3" s="1"/>
  <c r="DU136" i="3" s="1"/>
  <c r="G136" i="3"/>
  <c r="H136" i="3" s="1"/>
  <c r="AB136" i="3" s="1"/>
  <c r="AC136" i="3" s="1"/>
  <c r="DS134" i="3"/>
  <c r="DI134" i="3"/>
  <c r="CY134" i="3"/>
  <c r="CO134" i="3"/>
  <c r="CE134" i="3"/>
  <c r="BU134" i="3"/>
  <c r="BE134" i="3"/>
  <c r="BD134" i="3"/>
  <c r="BC134" i="3"/>
  <c r="BA134" i="3"/>
  <c r="BB134" i="3" s="1"/>
  <c r="AV134" i="3"/>
  <c r="G134" i="3"/>
  <c r="H134" i="3" s="1"/>
  <c r="DS132" i="3"/>
  <c r="DI132" i="3"/>
  <c r="CY132" i="3"/>
  <c r="CO132" i="3"/>
  <c r="CE132" i="3"/>
  <c r="BU132" i="3"/>
  <c r="BE132" i="3"/>
  <c r="BD132" i="3"/>
  <c r="BC132" i="3"/>
  <c r="BA132" i="3"/>
  <c r="BB132" i="3" s="1"/>
  <c r="AV132" i="3"/>
  <c r="CG132" i="3" s="1"/>
  <c r="CQ132" i="3" s="1"/>
  <c r="DA132" i="3" s="1"/>
  <c r="DK132" i="3" s="1"/>
  <c r="DU132" i="3" s="1"/>
  <c r="G132" i="3"/>
  <c r="H132" i="3" s="1"/>
  <c r="AB132" i="3" s="1"/>
  <c r="BC119" i="3"/>
  <c r="AT119" i="3"/>
  <c r="BE119" i="3" s="1"/>
  <c r="AS119" i="3"/>
  <c r="BD119" i="3" s="1"/>
  <c r="Y119" i="3"/>
  <c r="Z119" i="3" s="1"/>
  <c r="G119" i="3"/>
  <c r="H119" i="3" s="1"/>
  <c r="BD113" i="3"/>
  <c r="BC113" i="3"/>
  <c r="BA113" i="3"/>
  <c r="BB113" i="3" s="1"/>
  <c r="AT113" i="3"/>
  <c r="BE113" i="3" s="1"/>
  <c r="Y113" i="3"/>
  <c r="Z113" i="3" s="1"/>
  <c r="G113" i="3"/>
  <c r="H113" i="3" s="1"/>
  <c r="AV110" i="3"/>
  <c r="AT110" i="3"/>
  <c r="BE110" i="3" s="1"/>
  <c r="AS110" i="3"/>
  <c r="BD110" i="3" s="1"/>
  <c r="Y110" i="3"/>
  <c r="Z110" i="3" s="1"/>
  <c r="H110" i="3"/>
  <c r="BE101" i="3"/>
  <c r="BD101" i="3"/>
  <c r="BC101" i="3"/>
  <c r="BA101" i="3"/>
  <c r="BB101" i="3" s="1"/>
  <c r="AV101" i="3"/>
  <c r="Y101" i="3"/>
  <c r="Z101" i="3" s="1"/>
  <c r="G101" i="3"/>
  <c r="H101" i="3" s="1"/>
  <c r="AV94" i="3"/>
  <c r="Y94" i="3"/>
  <c r="Z94" i="3" s="1"/>
  <c r="G94" i="3"/>
  <c r="H94" i="3" s="1"/>
  <c r="BE90" i="3"/>
  <c r="BD90" i="3"/>
  <c r="BC90" i="3"/>
  <c r="BA90" i="3"/>
  <c r="BB90" i="3" s="1"/>
  <c r="AV90" i="3"/>
  <c r="Y90" i="3"/>
  <c r="Z90" i="3" s="1"/>
  <c r="H90" i="3"/>
  <c r="BE88" i="3"/>
  <c r="BD88" i="3"/>
  <c r="BC88" i="3"/>
  <c r="BA88" i="3"/>
  <c r="BB88" i="3" s="1"/>
  <c r="AV88" i="3"/>
  <c r="Y88" i="3"/>
  <c r="Z88" i="3" s="1"/>
  <c r="G88" i="3"/>
  <c r="H88" i="3" s="1"/>
  <c r="BN84" i="3"/>
  <c r="BO84" i="3" s="1"/>
  <c r="BE84" i="3"/>
  <c r="BD84" i="3"/>
  <c r="BC84" i="3"/>
  <c r="BA84" i="3"/>
  <c r="BB84" i="3" s="1"/>
  <c r="AV84" i="3"/>
  <c r="Y84" i="3"/>
  <c r="Z84" i="3" s="1"/>
  <c r="G84" i="3"/>
  <c r="H84" i="3" s="1"/>
  <c r="BN82" i="3"/>
  <c r="BO82" i="3" s="1"/>
  <c r="BE82" i="3"/>
  <c r="BD82" i="3"/>
  <c r="BC82" i="3"/>
  <c r="BA82" i="3"/>
  <c r="BB82" i="3" s="1"/>
  <c r="AV82" i="3"/>
  <c r="Y82" i="3"/>
  <c r="Z82" i="3" s="1"/>
  <c r="G82" i="3"/>
  <c r="H82" i="3" s="1"/>
  <c r="BN79" i="3"/>
  <c r="BO79" i="3" s="1"/>
  <c r="BE79" i="3"/>
  <c r="BD79" i="3"/>
  <c r="BC79" i="3"/>
  <c r="BB79" i="3"/>
  <c r="AV79" i="3"/>
  <c r="Y79" i="3"/>
  <c r="Z79" i="3" s="1"/>
  <c r="G79" i="3"/>
  <c r="H79" i="3" s="1"/>
  <c r="BN78" i="3"/>
  <c r="BO78" i="3" s="1"/>
  <c r="BE78" i="3"/>
  <c r="BD78" i="3"/>
  <c r="BC78" i="3"/>
  <c r="AV78" i="3"/>
  <c r="Y78" i="3"/>
  <c r="Z78" i="3" s="1"/>
  <c r="G78" i="3"/>
  <c r="H78" i="3" s="1"/>
  <c r="BN69" i="3"/>
  <c r="BO69" i="3" s="1"/>
  <c r="BE69" i="3"/>
  <c r="BD69" i="3"/>
  <c r="BC69" i="3"/>
  <c r="BA69" i="3"/>
  <c r="BB69" i="3" s="1"/>
  <c r="AV69" i="3"/>
  <c r="Y69" i="3"/>
  <c r="Z69" i="3" s="1"/>
  <c r="G69" i="3"/>
  <c r="H69" i="3" s="1"/>
  <c r="BN61" i="3"/>
  <c r="BO61" i="3" s="1"/>
  <c r="BE61" i="3"/>
  <c r="BD61" i="3"/>
  <c r="BC61" i="3"/>
  <c r="BA61" i="3"/>
  <c r="BB61" i="3" s="1"/>
  <c r="AV61" i="3"/>
  <c r="Y61" i="3"/>
  <c r="Z61" i="3" s="1"/>
  <c r="G61" i="3"/>
  <c r="H61" i="3" s="1"/>
  <c r="AV58" i="3"/>
  <c r="Y58" i="3"/>
  <c r="Z58" i="3" s="1"/>
  <c r="G58" i="3"/>
  <c r="H58" i="3" s="1"/>
  <c r="BN52" i="3"/>
  <c r="BO52" i="3" s="1"/>
  <c r="BE52" i="3"/>
  <c r="BD52" i="3"/>
  <c r="BC52" i="3"/>
  <c r="BA52" i="3"/>
  <c r="BB52" i="3" s="1"/>
  <c r="AV52" i="3"/>
  <c r="Y52" i="3"/>
  <c r="Z52" i="3" s="1"/>
  <c r="H52" i="3"/>
  <c r="BE33" i="3"/>
  <c r="BD33" i="3"/>
  <c r="BC33" i="3"/>
  <c r="BA33" i="3"/>
  <c r="BB33" i="3" s="1"/>
  <c r="AV33" i="3"/>
  <c r="AY33" i="3" s="1"/>
  <c r="Y33" i="3"/>
  <c r="Z33" i="3" s="1"/>
  <c r="G33" i="3"/>
  <c r="H33" i="3" s="1"/>
  <c r="BE32" i="3"/>
  <c r="BD32" i="3"/>
  <c r="BC32" i="3"/>
  <c r="BA32" i="3"/>
  <c r="BB32" i="3" s="1"/>
  <c r="AV32" i="3"/>
  <c r="Y32" i="3"/>
  <c r="Z32" i="3" s="1"/>
  <c r="G32" i="3"/>
  <c r="H32" i="3" s="1"/>
  <c r="CR143" i="3" l="1"/>
  <c r="CR141" i="3"/>
  <c r="DB139" i="3"/>
  <c r="CS139" i="3"/>
  <c r="DB138" i="3"/>
  <c r="CS138" i="3"/>
  <c r="DB137" i="3"/>
  <c r="CS137" i="3"/>
  <c r="DT143" i="3"/>
  <c r="DM142" i="3"/>
  <c r="DT142" i="3"/>
  <c r="DW142" i="3" s="1"/>
  <c r="DT141" i="3"/>
  <c r="DM140" i="3"/>
  <c r="DT140" i="3"/>
  <c r="DW140" i="3" s="1"/>
  <c r="DT139" i="3"/>
  <c r="DT138" i="3"/>
  <c r="DT137" i="3"/>
  <c r="BJ55" i="1"/>
  <c r="AW55" i="1" s="1"/>
  <c r="AB69" i="3"/>
  <c r="AC69" i="3" s="1"/>
  <c r="AB110" i="3"/>
  <c r="AB113" i="3"/>
  <c r="AV113" i="3" s="1"/>
  <c r="AB32" i="3"/>
  <c r="AC32" i="3" s="1"/>
  <c r="AB52" i="3"/>
  <c r="AZ52" i="3" s="1"/>
  <c r="AB58" i="3"/>
  <c r="AB61" i="3"/>
  <c r="AZ61" i="3" s="1"/>
  <c r="AB78" i="3"/>
  <c r="AZ78" i="3" s="1"/>
  <c r="AB82" i="3"/>
  <c r="AC82" i="3" s="1"/>
  <c r="AB84" i="3"/>
  <c r="AB90" i="3"/>
  <c r="AC90" i="3" s="1"/>
  <c r="AB94" i="3"/>
  <c r="AB101" i="3"/>
  <c r="AC101" i="3" s="1"/>
  <c r="AX33" i="3"/>
  <c r="AX32" i="3"/>
  <c r="AY32" i="3"/>
  <c r="AB33" i="3"/>
  <c r="AB79" i="3"/>
  <c r="AC79" i="3" s="1"/>
  <c r="AB88" i="3"/>
  <c r="AC88" i="3" s="1"/>
  <c r="AX132" i="3"/>
  <c r="AB134" i="3"/>
  <c r="AB119" i="3"/>
  <c r="AC132" i="3"/>
  <c r="BH132" i="3"/>
  <c r="BJ132" i="3" s="1"/>
  <c r="CG134" i="3"/>
  <c r="CQ134" i="3" s="1"/>
  <c r="DA134" i="3" s="1"/>
  <c r="DK134" i="3" s="1"/>
  <c r="DU134" i="3" s="1"/>
  <c r="BW134" i="3"/>
  <c r="BH136" i="3"/>
  <c r="BJ136" i="3" s="1"/>
  <c r="BW132" i="3"/>
  <c r="AC78" i="3" l="1"/>
  <c r="AZ90" i="3"/>
  <c r="AZ84" i="3"/>
  <c r="AC94" i="3"/>
  <c r="BH58" i="3"/>
  <c r="AZ58" i="3"/>
  <c r="AZ110" i="3"/>
  <c r="BH110" i="3"/>
  <c r="BJ110" i="3" s="1"/>
  <c r="AW110" i="3" s="1"/>
  <c r="BH90" i="3"/>
  <c r="BJ90" i="3" s="1"/>
  <c r="AW90" i="3" s="1"/>
  <c r="DB141" i="3"/>
  <c r="CS141" i="3"/>
  <c r="DL139" i="3"/>
  <c r="DC139" i="3"/>
  <c r="DL138" i="3"/>
  <c r="DC138" i="3"/>
  <c r="DL137" i="3"/>
  <c r="DC137" i="3"/>
  <c r="BH84" i="3"/>
  <c r="BJ84" i="3" s="1"/>
  <c r="AW84" i="3" s="1"/>
  <c r="AC84" i="3"/>
  <c r="AC110" i="3"/>
  <c r="AC58" i="3"/>
  <c r="BH78" i="3"/>
  <c r="BJ78" i="3" s="1"/>
  <c r="AW78" i="3" s="1"/>
  <c r="AZ88" i="3"/>
  <c r="BH69" i="3"/>
  <c r="BJ69" i="3" s="1"/>
  <c r="AW69" i="3" s="1"/>
  <c r="BH32" i="3"/>
  <c r="BJ32" i="3" s="1"/>
  <c r="AZ32" i="3"/>
  <c r="AY55" i="1"/>
  <c r="AX55" i="1"/>
  <c r="AC61" i="3"/>
  <c r="AC52" i="3"/>
  <c r="BH61" i="3"/>
  <c r="BJ61" i="3" s="1"/>
  <c r="AW61" i="3" s="1"/>
  <c r="BH52" i="3"/>
  <c r="BJ52" i="3" s="1"/>
  <c r="AW52" i="3" s="1"/>
  <c r="AZ69" i="3"/>
  <c r="AZ101" i="3"/>
  <c r="AZ94" i="3"/>
  <c r="AZ79" i="3"/>
  <c r="AZ82" i="3"/>
  <c r="CP136" i="3"/>
  <c r="AZ136" i="3"/>
  <c r="BF136" i="3" s="1"/>
  <c r="CP132" i="3"/>
  <c r="AZ132" i="3"/>
  <c r="BH101" i="3"/>
  <c r="BJ101" i="3" s="1"/>
  <c r="AW101" i="3" s="1"/>
  <c r="BH94" i="3"/>
  <c r="BJ94" i="3" s="1"/>
  <c r="AW94" i="3" s="1"/>
  <c r="BH88" i="3"/>
  <c r="BJ88" i="3" s="1"/>
  <c r="AW88" i="3" s="1"/>
  <c r="BH82" i="3"/>
  <c r="BJ82" i="3" s="1"/>
  <c r="AW82" i="3" s="1"/>
  <c r="BH33" i="3"/>
  <c r="BJ33" i="3" s="1"/>
  <c r="AC33" i="3"/>
  <c r="BH79" i="3"/>
  <c r="BJ79" i="3" s="1"/>
  <c r="AW79" i="3" s="1"/>
  <c r="AZ33" i="3"/>
  <c r="BV134" i="3"/>
  <c r="AC134" i="3"/>
  <c r="CF134" i="3"/>
  <c r="BH134" i="3"/>
  <c r="BJ134" i="3" s="1"/>
  <c r="AZ134" i="3"/>
  <c r="AW136" i="3"/>
  <c r="AW132" i="3"/>
  <c r="AY132" i="3" s="1"/>
  <c r="BH119" i="3"/>
  <c r="BJ119" i="3" s="1"/>
  <c r="AC119" i="3"/>
  <c r="AV119" i="3" s="1"/>
  <c r="AZ119" i="3" s="1"/>
  <c r="AZ113" i="3"/>
  <c r="AY113" i="3"/>
  <c r="BH113" i="3" s="1"/>
  <c r="AW113" i="3"/>
  <c r="AX113" i="3" s="1"/>
  <c r="BF119" i="3" l="1"/>
  <c r="AY84" i="3"/>
  <c r="BI84" i="3" s="1"/>
  <c r="BK84" i="3" s="1"/>
  <c r="AX84" i="3"/>
  <c r="AY79" i="3"/>
  <c r="AX79" i="3"/>
  <c r="AY78" i="3"/>
  <c r="AX78" i="3"/>
  <c r="AY82" i="3"/>
  <c r="BF82" i="3" s="1"/>
  <c r="AX82" i="3"/>
  <c r="BF84" i="3"/>
  <c r="AY61" i="3"/>
  <c r="BF61" i="3" s="1"/>
  <c r="AX61" i="3"/>
  <c r="AY90" i="3"/>
  <c r="BG90" i="3" s="1"/>
  <c r="BI90" i="3" s="1"/>
  <c r="BK90" i="3" s="1"/>
  <c r="AX90" i="3"/>
  <c r="AY101" i="3"/>
  <c r="BG101" i="3" s="1"/>
  <c r="BI101" i="3" s="1"/>
  <c r="BK101" i="3" s="1"/>
  <c r="AX101" i="3"/>
  <c r="AY110" i="3"/>
  <c r="BF110" i="3" s="1"/>
  <c r="AX110" i="3"/>
  <c r="AY88" i="3"/>
  <c r="BF88" i="3" s="1"/>
  <c r="AX88" i="3"/>
  <c r="BG119" i="3"/>
  <c r="BJ113" i="3"/>
  <c r="BG113" i="3"/>
  <c r="BI113" i="3" s="1"/>
  <c r="BK113" i="3" s="1"/>
  <c r="BF113" i="3"/>
  <c r="BJ58" i="3"/>
  <c r="DL143" i="3"/>
  <c r="DL141" i="3"/>
  <c r="DC141" i="3"/>
  <c r="DV139" i="3"/>
  <c r="DW139" i="3" s="1"/>
  <c r="DM139" i="3"/>
  <c r="DV138" i="3"/>
  <c r="DW138" i="3" s="1"/>
  <c r="DM138" i="3"/>
  <c r="DV137" i="3"/>
  <c r="DW137" i="3" s="1"/>
  <c r="DM137" i="3"/>
  <c r="BF132" i="3"/>
  <c r="BG132" i="3"/>
  <c r="AY52" i="3"/>
  <c r="BG52" i="3" s="1"/>
  <c r="BI52" i="3" s="1"/>
  <c r="BK52" i="3" s="1"/>
  <c r="AX52" i="3"/>
  <c r="AY69" i="3"/>
  <c r="BI69" i="3" s="1"/>
  <c r="BK69" i="3" s="1"/>
  <c r="AX69" i="3"/>
  <c r="AY94" i="3"/>
  <c r="BF94" i="3" s="1"/>
  <c r="AX94" i="3"/>
  <c r="BK79" i="3"/>
  <c r="BI78" i="3"/>
  <c r="BK78" i="3" s="1"/>
  <c r="BG32" i="3"/>
  <c r="BI32" i="3" s="1"/>
  <c r="BK32" i="3" s="1"/>
  <c r="BF33" i="3"/>
  <c r="BF32" i="3"/>
  <c r="BG33" i="3"/>
  <c r="BI33" i="3" s="1"/>
  <c r="BK33" i="3" s="1"/>
  <c r="BF55" i="1"/>
  <c r="BG55" i="1"/>
  <c r="BI55" i="1" s="1"/>
  <c r="BK55" i="1" s="1"/>
  <c r="BK119" i="3"/>
  <c r="CZ132" i="3"/>
  <c r="AY136" i="3"/>
  <c r="AX136" i="3"/>
  <c r="CP134" i="3"/>
  <c r="CZ136" i="3"/>
  <c r="AW134" i="3"/>
  <c r="BF52" i="3" l="1"/>
  <c r="BG61" i="3"/>
  <c r="BI61" i="3" s="1"/>
  <c r="BK61" i="3" s="1"/>
  <c r="BF101" i="3"/>
  <c r="BG82" i="3"/>
  <c r="BI82" i="3" s="1"/>
  <c r="BK82" i="3" s="1"/>
  <c r="BG88" i="3"/>
  <c r="BI88" i="3" s="1"/>
  <c r="BK88" i="3" s="1"/>
  <c r="BF90" i="3"/>
  <c r="BF69" i="3"/>
  <c r="BG110" i="3"/>
  <c r="BI110" i="3" s="1"/>
  <c r="BK110" i="3" s="1"/>
  <c r="BG94" i="3"/>
  <c r="BI94" i="3" s="1"/>
  <c r="BK94" i="3" s="1"/>
  <c r="DV143" i="3"/>
  <c r="DW143" i="3" s="1"/>
  <c r="DM143" i="3"/>
  <c r="DV141" i="3"/>
  <c r="DW141" i="3" s="1"/>
  <c r="DM141" i="3"/>
  <c r="BI132" i="3"/>
  <c r="BK132" i="3" s="1"/>
  <c r="AY134" i="3"/>
  <c r="BF134" i="3" s="1"/>
  <c r="AX134" i="3"/>
  <c r="BG134" i="3"/>
  <c r="DJ136" i="3"/>
  <c r="CZ134" i="3"/>
  <c r="BI136" i="3"/>
  <c r="BK136" i="3" s="1"/>
  <c r="DJ132" i="3"/>
  <c r="CR132" i="3" l="1"/>
  <c r="CH134" i="3"/>
  <c r="BI134" i="3"/>
  <c r="BK134" i="3" s="1"/>
  <c r="BX134" i="3"/>
  <c r="BY134" i="3" s="1"/>
  <c r="DJ134" i="3"/>
  <c r="DT132" i="3"/>
  <c r="DT136" i="3"/>
  <c r="DB132" i="3" l="1"/>
  <c r="CS132" i="3"/>
  <c r="CR134" i="3"/>
  <c r="CI134" i="3"/>
  <c r="DB136" i="3"/>
  <c r="CS136" i="3"/>
  <c r="DT134" i="3"/>
  <c r="DL132" i="3" l="1"/>
  <c r="DC132" i="3"/>
  <c r="DB134" i="3"/>
  <c r="CS134" i="3"/>
  <c r="DL136" i="3"/>
  <c r="DC136" i="3"/>
  <c r="DV132" i="3" l="1"/>
  <c r="DW132" i="3" s="1"/>
  <c r="DM132" i="3"/>
  <c r="DL134" i="3"/>
  <c r="DC134" i="3"/>
  <c r="DV136" i="3"/>
  <c r="DW136" i="3" s="1"/>
  <c r="DM136" i="3"/>
  <c r="DV134" i="3" l="1"/>
  <c r="DW134" i="3" s="1"/>
  <c r="DM134" i="3"/>
  <c r="Z27" i="1"/>
  <c r="Z63" i="1"/>
  <c r="Y67" i="1"/>
  <c r="Z84" i="1"/>
  <c r="Z83" i="1"/>
  <c r="Z81" i="1"/>
  <c r="Z80" i="1"/>
  <c r="Z76" i="1"/>
  <c r="Z74" i="1"/>
  <c r="Y78" i="1"/>
  <c r="Z78" i="1" s="1"/>
  <c r="Y72" i="1"/>
  <c r="Z72" i="1" s="1"/>
  <c r="Y71" i="1"/>
  <c r="Y70" i="1"/>
  <c r="Y68" i="1"/>
  <c r="Z68" i="1" s="1"/>
  <c r="Y65" i="1"/>
  <c r="Z65" i="1" s="1"/>
  <c r="Y64" i="1"/>
  <c r="Y62" i="1"/>
  <c r="Y60" i="1"/>
  <c r="AB60" i="1" s="1"/>
  <c r="Y59" i="1"/>
  <c r="Z59" i="1" s="1"/>
  <c r="Y58" i="1"/>
  <c r="Z58" i="1" s="1"/>
  <c r="Y57" i="1"/>
  <c r="Z57" i="1" s="1"/>
  <c r="Y54" i="1"/>
  <c r="Z54" i="1" s="1"/>
  <c r="Y53" i="1"/>
  <c r="Z53" i="1" s="1"/>
  <c r="Y52" i="1"/>
  <c r="Z52" i="1" s="1"/>
  <c r="Y51" i="1"/>
  <c r="Z51" i="1" s="1"/>
  <c r="Y49" i="1"/>
  <c r="Z49" i="1" s="1"/>
  <c r="Y48" i="1"/>
  <c r="Z48" i="1" s="1"/>
  <c r="Y46" i="1"/>
  <c r="Z46" i="1" s="1"/>
  <c r="Y45" i="1"/>
  <c r="Z45" i="1" s="1"/>
  <c r="Y44" i="1"/>
  <c r="Z44" i="1" s="1"/>
  <c r="Y43" i="1"/>
  <c r="Z43" i="1" s="1"/>
  <c r="Z60" i="1" l="1"/>
  <c r="Z64" i="1"/>
  <c r="Z62" i="1"/>
  <c r="Z70" i="1"/>
  <c r="Z71" i="1"/>
  <c r="Z67" i="1"/>
  <c r="Y41" i="1"/>
  <c r="Y39" i="1"/>
  <c r="Z39" i="1" s="1"/>
  <c r="Y37" i="1"/>
  <c r="Z37" i="1" s="1"/>
  <c r="Y34" i="1"/>
  <c r="Z34" i="1" s="1"/>
  <c r="Y33" i="1"/>
  <c r="Z33" i="1" s="1"/>
  <c r="Y32" i="1"/>
  <c r="Z32" i="1" s="1"/>
  <c r="Y31" i="1"/>
  <c r="Z31" i="1" s="1"/>
  <c r="Y29" i="1"/>
  <c r="Y28" i="1"/>
  <c r="Y26" i="1"/>
  <c r="Y25" i="1"/>
  <c r="Y24" i="1"/>
  <c r="Y23" i="1"/>
  <c r="Y22" i="1"/>
  <c r="Y21" i="1"/>
  <c r="Y20" i="1"/>
  <c r="Y19" i="1"/>
  <c r="Y18" i="1"/>
  <c r="Z18" i="1" s="1"/>
  <c r="G67" i="1"/>
  <c r="H67" i="1" s="1"/>
  <c r="AB67" i="1" s="1"/>
  <c r="BU97" i="1"/>
  <c r="BU95" i="1"/>
  <c r="DS97" i="1"/>
  <c r="DI97" i="1"/>
  <c r="CY97" i="1"/>
  <c r="CO97" i="1"/>
  <c r="CE97" i="1"/>
  <c r="AV97" i="1"/>
  <c r="CG97" i="1" s="1"/>
  <c r="CQ97" i="1" s="1"/>
  <c r="DA97" i="1" s="1"/>
  <c r="DK97" i="1" s="1"/>
  <c r="DU97" i="1" s="1"/>
  <c r="DS95" i="1"/>
  <c r="DI95" i="1"/>
  <c r="DS93" i="1"/>
  <c r="DI93" i="1"/>
  <c r="CY95" i="1"/>
  <c r="CO95" i="1"/>
  <c r="CY93" i="1"/>
  <c r="CO93" i="1"/>
  <c r="E52" i="4"/>
  <c r="E50" i="4" s="1"/>
  <c r="E51" i="4" s="1"/>
  <c r="C49" i="4"/>
  <c r="C50" i="4" s="1"/>
  <c r="E40" i="4"/>
  <c r="E38" i="4" s="1"/>
  <c r="E39" i="4" s="1"/>
  <c r="K39" i="4"/>
  <c r="I38" i="4"/>
  <c r="I40" i="4" s="1"/>
  <c r="H38" i="4"/>
  <c r="G38" i="4"/>
  <c r="G40" i="4" s="1"/>
  <c r="C38" i="4"/>
  <c r="K37" i="4"/>
  <c r="K36" i="4"/>
  <c r="J28" i="4"/>
  <c r="I28" i="4"/>
  <c r="E28" i="4"/>
  <c r="K27" i="4"/>
  <c r="H26" i="4"/>
  <c r="H28" i="4" s="1"/>
  <c r="G26" i="4"/>
  <c r="G28" i="4" s="1"/>
  <c r="E26" i="4"/>
  <c r="E25" i="4" s="1"/>
  <c r="K25" i="4"/>
  <c r="C25" i="4"/>
  <c r="C26" i="4" s="1"/>
  <c r="K24" i="4"/>
  <c r="E14" i="4"/>
  <c r="K13" i="4"/>
  <c r="H12" i="4"/>
  <c r="H14" i="4" s="1"/>
  <c r="G12" i="4"/>
  <c r="G14" i="4" s="1"/>
  <c r="E12" i="4"/>
  <c r="E13" i="4" s="1"/>
  <c r="K11" i="4"/>
  <c r="E11" i="4"/>
  <c r="C11" i="4"/>
  <c r="C12" i="4" s="1"/>
  <c r="K10" i="4"/>
  <c r="K38" i="4" l="1"/>
  <c r="AB41" i="1"/>
  <c r="Z41" i="1"/>
  <c r="Z19" i="1"/>
  <c r="Z21" i="1"/>
  <c r="Z23" i="1"/>
  <c r="Z25" i="1"/>
  <c r="Z28" i="1"/>
  <c r="Z20" i="1"/>
  <c r="Z22" i="1"/>
  <c r="Z24" i="1"/>
  <c r="Z26" i="1"/>
  <c r="Z29" i="1"/>
  <c r="BW97" i="1"/>
  <c r="E27" i="4"/>
  <c r="C13" i="4"/>
  <c r="C14" i="4" s="1"/>
  <c r="K14" i="4"/>
  <c r="C27" i="4"/>
  <c r="C28" i="4" s="1"/>
  <c r="C51" i="4"/>
  <c r="C52" i="4" s="1"/>
  <c r="K26" i="4"/>
  <c r="K28" i="4" s="1"/>
  <c r="E37" i="4"/>
  <c r="C39" i="4"/>
  <c r="C40" i="4" s="1"/>
  <c r="H40" i="4"/>
  <c r="K40" i="4" s="1"/>
  <c r="K12" i="4"/>
  <c r="BA97" i="1" l="1"/>
  <c r="BA95" i="1"/>
  <c r="BA93" i="1"/>
  <c r="BN51" i="1"/>
  <c r="BO51" i="1" s="1"/>
  <c r="BB97" i="1" l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26" i="1"/>
  <c r="BB26" i="1" s="1"/>
  <c r="BA27" i="1"/>
  <c r="BB27" i="1" s="1"/>
  <c r="BA28" i="1"/>
  <c r="BB28" i="1" s="1"/>
  <c r="BA29" i="1"/>
  <c r="BB29" i="1" s="1"/>
  <c r="BA31" i="1"/>
  <c r="BB31" i="1" s="1"/>
  <c r="BA32" i="1"/>
  <c r="BB32" i="1" s="1"/>
  <c r="BA33" i="1"/>
  <c r="BB33" i="1" s="1"/>
  <c r="BA34" i="1"/>
  <c r="BB34" i="1" s="1"/>
  <c r="BA37" i="1"/>
  <c r="BB37" i="1" s="1"/>
  <c r="BA39" i="1"/>
  <c r="BB39" i="1" s="1"/>
  <c r="BA41" i="1"/>
  <c r="BB41" i="1" s="1"/>
  <c r="BA42" i="1"/>
  <c r="BA43" i="1"/>
  <c r="BB43" i="1" s="1"/>
  <c r="BA44" i="1"/>
  <c r="BB44" i="1" s="1"/>
  <c r="BA45" i="1"/>
  <c r="BB45" i="1" s="1"/>
  <c r="BA46" i="1"/>
  <c r="BB46" i="1" s="1"/>
  <c r="BA48" i="1"/>
  <c r="BB48" i="1" s="1"/>
  <c r="BA49" i="1"/>
  <c r="BB49" i="1" s="1"/>
  <c r="BA51" i="1"/>
  <c r="BB51" i="1" s="1"/>
  <c r="BA52" i="1"/>
  <c r="BB52" i="1" s="1"/>
  <c r="BA53" i="1"/>
  <c r="BB53" i="1" s="1"/>
  <c r="BA54" i="1"/>
  <c r="BB54" i="1" s="1"/>
  <c r="BA57" i="1"/>
  <c r="BB57" i="1" s="1"/>
  <c r="BA58" i="1"/>
  <c r="BB58" i="1" s="1"/>
  <c r="BA59" i="1"/>
  <c r="BB59" i="1" s="1"/>
  <c r="BA60" i="1"/>
  <c r="BB60" i="1" s="1"/>
  <c r="BA62" i="1"/>
  <c r="BB62" i="1" s="1"/>
  <c r="BA63" i="1"/>
  <c r="BB63" i="1" s="1"/>
  <c r="BA64" i="1"/>
  <c r="BB64" i="1" s="1"/>
  <c r="BA65" i="1"/>
  <c r="BB65" i="1" s="1"/>
  <c r="BA67" i="1"/>
  <c r="BB67" i="1" s="1"/>
  <c r="BA68" i="1"/>
  <c r="BB68" i="1" s="1"/>
  <c r="BA70" i="1"/>
  <c r="BB70" i="1" s="1"/>
  <c r="BA71" i="1"/>
  <c r="BB71" i="1" s="1"/>
  <c r="BA72" i="1"/>
  <c r="BB72" i="1" s="1"/>
  <c r="BA74" i="1"/>
  <c r="BB74" i="1" s="1"/>
  <c r="BA76" i="1"/>
  <c r="BB76" i="1" s="1"/>
  <c r="BA78" i="1"/>
  <c r="BB78" i="1" s="1"/>
  <c r="BB93" i="1"/>
  <c r="BB95" i="1"/>
  <c r="BN34" i="1"/>
  <c r="BO34" i="1" s="1"/>
  <c r="BN33" i="1"/>
  <c r="BO33" i="1" s="1"/>
  <c r="BN32" i="1"/>
  <c r="BO32" i="1" s="1"/>
  <c r="BN31" i="1"/>
  <c r="BO31" i="1" s="1"/>
  <c r="BN37" i="1"/>
  <c r="BO37" i="1" s="1"/>
  <c r="BN39" i="1"/>
  <c r="BO39" i="1" s="1"/>
  <c r="BN41" i="1"/>
  <c r="BO41" i="1" s="1"/>
  <c r="BN46" i="1"/>
  <c r="BO46" i="1" s="1"/>
  <c r="BN45" i="1"/>
  <c r="BO45" i="1" s="1"/>
  <c r="BN44" i="1"/>
  <c r="BO44" i="1" s="1"/>
  <c r="BN43" i="1"/>
  <c r="BO43" i="1" s="1"/>
  <c r="BN49" i="1"/>
  <c r="BO49" i="1" s="1"/>
  <c r="BN48" i="1"/>
  <c r="BO48" i="1" s="1"/>
  <c r="BN54" i="1"/>
  <c r="BO54" i="1" s="1"/>
  <c r="BN52" i="1"/>
  <c r="BO52" i="1" s="1"/>
  <c r="BN53" i="1"/>
  <c r="BO53" i="1" s="1"/>
  <c r="BD78" i="1"/>
  <c r="BC78" i="1"/>
  <c r="AT78" i="1"/>
  <c r="BE78" i="1" s="1"/>
  <c r="G78" i="1"/>
  <c r="H78" i="1" s="1"/>
  <c r="AB78" i="1" s="1"/>
  <c r="AV78" i="1" l="1"/>
  <c r="BE97" i="1"/>
  <c r="BD97" i="1"/>
  <c r="BC97" i="1"/>
  <c r="G97" i="1"/>
  <c r="H97" i="1" s="1"/>
  <c r="AB97" i="1" s="1"/>
  <c r="CE95" i="1"/>
  <c r="BE95" i="1"/>
  <c r="BD95" i="1"/>
  <c r="BC95" i="1"/>
  <c r="AV95" i="1"/>
  <c r="BW95" i="1" s="1"/>
  <c r="G95" i="1"/>
  <c r="H95" i="1" s="1"/>
  <c r="AB95" i="1" s="1"/>
  <c r="CE93" i="1"/>
  <c r="BU93" i="1"/>
  <c r="BE93" i="1"/>
  <c r="BD93" i="1"/>
  <c r="BC93" i="1"/>
  <c r="AV93" i="1"/>
  <c r="CG93" i="1" s="1"/>
  <c r="CQ93" i="1" s="1"/>
  <c r="DA93" i="1" s="1"/>
  <c r="DK93" i="1" s="1"/>
  <c r="DU93" i="1" s="1"/>
  <c r="G93" i="1"/>
  <c r="BU84" i="1"/>
  <c r="BC84" i="1"/>
  <c r="AT84" i="1"/>
  <c r="BE84" i="1" s="1"/>
  <c r="AS84" i="1"/>
  <c r="BD84" i="1" s="1"/>
  <c r="G84" i="1"/>
  <c r="H84" i="1" s="1"/>
  <c r="AB84" i="1" s="1"/>
  <c r="BU83" i="1"/>
  <c r="BC83" i="1"/>
  <c r="AT83" i="1"/>
  <c r="BE83" i="1" s="1"/>
  <c r="AS83" i="1"/>
  <c r="BD83" i="1" s="1"/>
  <c r="G83" i="1"/>
  <c r="BC81" i="1"/>
  <c r="AT81" i="1"/>
  <c r="BE81" i="1" s="1"/>
  <c r="AS81" i="1"/>
  <c r="BD81" i="1" s="1"/>
  <c r="G81" i="1"/>
  <c r="H81" i="1" s="1"/>
  <c r="AB81" i="1" s="1"/>
  <c r="BC80" i="1"/>
  <c r="AT80" i="1"/>
  <c r="BE80" i="1" s="1"/>
  <c r="AS80" i="1"/>
  <c r="BD80" i="1" s="1"/>
  <c r="G80" i="1"/>
  <c r="H80" i="1" s="1"/>
  <c r="AB80" i="1" s="1"/>
  <c r="BD76" i="1"/>
  <c r="BC76" i="1"/>
  <c r="AT76" i="1"/>
  <c r="BE76" i="1" s="1"/>
  <c r="G76" i="1"/>
  <c r="H76" i="1" s="1"/>
  <c r="AB76" i="1" s="1"/>
  <c r="BD74" i="1"/>
  <c r="BC74" i="1"/>
  <c r="AT74" i="1"/>
  <c r="BE74" i="1" s="1"/>
  <c r="G74" i="1"/>
  <c r="H74" i="1" s="1"/>
  <c r="AB74" i="1" s="1"/>
  <c r="BC72" i="1"/>
  <c r="AV72" i="1"/>
  <c r="AT72" i="1"/>
  <c r="BE72" i="1" s="1"/>
  <c r="AS72" i="1"/>
  <c r="BD72" i="1" s="1"/>
  <c r="G72" i="1"/>
  <c r="H72" i="1" s="1"/>
  <c r="AB72" i="1" s="1"/>
  <c r="BC71" i="1"/>
  <c r="AV71" i="1"/>
  <c r="AT71" i="1"/>
  <c r="BE71" i="1" s="1"/>
  <c r="AS71" i="1"/>
  <c r="BD71" i="1" s="1"/>
  <c r="G71" i="1"/>
  <c r="H71" i="1" s="1"/>
  <c r="AB71" i="1" s="1"/>
  <c r="BC70" i="1"/>
  <c r="AV70" i="1"/>
  <c r="AT70" i="1"/>
  <c r="BE70" i="1" s="1"/>
  <c r="AS70" i="1"/>
  <c r="BD70" i="1" s="1"/>
  <c r="G70" i="1"/>
  <c r="BE68" i="1"/>
  <c r="BD68" i="1"/>
  <c r="BC68" i="1"/>
  <c r="AV68" i="1"/>
  <c r="G68" i="1"/>
  <c r="H68" i="1" s="1"/>
  <c r="AB68" i="1" s="1"/>
  <c r="BD67" i="1"/>
  <c r="BC67" i="1"/>
  <c r="AV67" i="1"/>
  <c r="AC67" i="1"/>
  <c r="BE65" i="1"/>
  <c r="BD65" i="1"/>
  <c r="BC65" i="1"/>
  <c r="AV65" i="1"/>
  <c r="G65" i="1"/>
  <c r="BE64" i="1"/>
  <c r="BD64" i="1"/>
  <c r="BC64" i="1"/>
  <c r="AV64" i="1"/>
  <c r="G64" i="1"/>
  <c r="H64" i="1" s="1"/>
  <c r="AB64" i="1" s="1"/>
  <c r="BE63" i="1"/>
  <c r="BD63" i="1"/>
  <c r="BC63" i="1"/>
  <c r="AV63" i="1"/>
  <c r="G63" i="1"/>
  <c r="H63" i="1" s="1"/>
  <c r="BE62" i="1"/>
  <c r="BD62" i="1"/>
  <c r="BC62" i="1"/>
  <c r="AV62" i="1"/>
  <c r="G62" i="1"/>
  <c r="H62" i="1" s="1"/>
  <c r="AB62" i="1" s="1"/>
  <c r="BE60" i="1"/>
  <c r="BD60" i="1"/>
  <c r="BC60" i="1"/>
  <c r="AV60" i="1"/>
  <c r="BH60" i="1"/>
  <c r="BY59" i="1"/>
  <c r="BU59" i="1"/>
  <c r="BE59" i="1"/>
  <c r="BD59" i="1"/>
  <c r="BC59" i="1"/>
  <c r="AV59" i="1"/>
  <c r="G59" i="1"/>
  <c r="H59" i="1" s="1"/>
  <c r="AB59" i="1" s="1"/>
  <c r="BE58" i="1"/>
  <c r="BD58" i="1"/>
  <c r="BC58" i="1"/>
  <c r="AV58" i="1"/>
  <c r="G58" i="1"/>
  <c r="H58" i="1" s="1"/>
  <c r="AB58" i="1" s="1"/>
  <c r="BE57" i="1"/>
  <c r="BD57" i="1"/>
  <c r="BC57" i="1"/>
  <c r="AV57" i="1"/>
  <c r="G57" i="1"/>
  <c r="BE54" i="1"/>
  <c r="BD54" i="1"/>
  <c r="BC54" i="1"/>
  <c r="AV54" i="1"/>
  <c r="G54" i="1"/>
  <c r="H54" i="1" s="1"/>
  <c r="AB54" i="1" s="1"/>
  <c r="BE53" i="1"/>
  <c r="BD53" i="1"/>
  <c r="BC53" i="1"/>
  <c r="AV53" i="1"/>
  <c r="G53" i="1"/>
  <c r="BE52" i="1"/>
  <c r="BD52" i="1"/>
  <c r="BC52" i="1"/>
  <c r="AV52" i="1"/>
  <c r="G52" i="1"/>
  <c r="BE51" i="1"/>
  <c r="BD51" i="1"/>
  <c r="BC51" i="1"/>
  <c r="AV51" i="1"/>
  <c r="G51" i="1"/>
  <c r="BE49" i="1"/>
  <c r="BD49" i="1"/>
  <c r="BC49" i="1"/>
  <c r="AV49" i="1"/>
  <c r="G49" i="1"/>
  <c r="H49" i="1" s="1"/>
  <c r="AB49" i="1" s="1"/>
  <c r="BE48" i="1"/>
  <c r="BD48" i="1"/>
  <c r="BC48" i="1"/>
  <c r="AV48" i="1"/>
  <c r="G48" i="1"/>
  <c r="H48" i="1" s="1"/>
  <c r="AB48" i="1" s="1"/>
  <c r="BE46" i="1"/>
  <c r="BD46" i="1"/>
  <c r="BC46" i="1"/>
  <c r="AV46" i="1"/>
  <c r="G46" i="1"/>
  <c r="BE45" i="1"/>
  <c r="BD45" i="1"/>
  <c r="BC45" i="1"/>
  <c r="AV45" i="1"/>
  <c r="G45" i="1"/>
  <c r="BE44" i="1"/>
  <c r="BD44" i="1"/>
  <c r="BC44" i="1"/>
  <c r="AV44" i="1"/>
  <c r="G44" i="1"/>
  <c r="H44" i="1" s="1"/>
  <c r="AB44" i="1" s="1"/>
  <c r="AC44" i="1" s="1"/>
  <c r="BE43" i="1"/>
  <c r="BD43" i="1"/>
  <c r="BC43" i="1"/>
  <c r="AV43" i="1"/>
  <c r="G43" i="1"/>
  <c r="H43" i="1" s="1"/>
  <c r="AB43" i="1" s="1"/>
  <c r="AC43" i="1" s="1"/>
  <c r="BE41" i="1"/>
  <c r="BD41" i="1"/>
  <c r="BC41" i="1"/>
  <c r="AV41" i="1"/>
  <c r="BH41" i="1"/>
  <c r="BE39" i="1"/>
  <c r="BD39" i="1"/>
  <c r="BC39" i="1"/>
  <c r="AV39" i="1"/>
  <c r="G39" i="1"/>
  <c r="H39" i="1" s="1"/>
  <c r="AB39" i="1" s="1"/>
  <c r="BE37" i="1"/>
  <c r="BD37" i="1"/>
  <c r="BC37" i="1"/>
  <c r="AV37" i="1"/>
  <c r="G37" i="1"/>
  <c r="BE34" i="1"/>
  <c r="BD34" i="1"/>
  <c r="BC34" i="1"/>
  <c r="AV34" i="1"/>
  <c r="G34" i="1"/>
  <c r="H34" i="1" s="1"/>
  <c r="AB34" i="1" s="1"/>
  <c r="BE33" i="1"/>
  <c r="BD33" i="1"/>
  <c r="BC33" i="1"/>
  <c r="AV33" i="1"/>
  <c r="G33" i="1"/>
  <c r="H33" i="1" s="1"/>
  <c r="AB33" i="1" s="1"/>
  <c r="BE32" i="1"/>
  <c r="BD32" i="1"/>
  <c r="BC32" i="1"/>
  <c r="AV32" i="1"/>
  <c r="G32" i="1"/>
  <c r="H32" i="1" s="1"/>
  <c r="AB32" i="1" s="1"/>
  <c r="BE31" i="1"/>
  <c r="BD31" i="1"/>
  <c r="BC31" i="1"/>
  <c r="AV31" i="1"/>
  <c r="G31" i="1"/>
  <c r="H31" i="1" s="1"/>
  <c r="AB31" i="1" s="1"/>
  <c r="BE29" i="1"/>
  <c r="BD29" i="1"/>
  <c r="BC29" i="1"/>
  <c r="AV29" i="1"/>
  <c r="AY29" i="1" s="1"/>
  <c r="G29" i="1"/>
  <c r="BE28" i="1"/>
  <c r="BD28" i="1"/>
  <c r="BC28" i="1"/>
  <c r="AV28" i="1"/>
  <c r="AY28" i="1" s="1"/>
  <c r="G28" i="1"/>
  <c r="H28" i="1" s="1"/>
  <c r="AB28" i="1" s="1"/>
  <c r="BE27" i="1"/>
  <c r="BD27" i="1"/>
  <c r="BC27" i="1"/>
  <c r="AV27" i="1"/>
  <c r="AY27" i="1" s="1"/>
  <c r="G27" i="1"/>
  <c r="BE26" i="1"/>
  <c r="BD26" i="1"/>
  <c r="BC26" i="1"/>
  <c r="AV26" i="1"/>
  <c r="AY26" i="1" s="1"/>
  <c r="G26" i="1"/>
  <c r="BE25" i="1"/>
  <c r="BD25" i="1"/>
  <c r="BC25" i="1"/>
  <c r="AV25" i="1"/>
  <c r="AY25" i="1" s="1"/>
  <c r="G25" i="1"/>
  <c r="BE24" i="1"/>
  <c r="BD24" i="1"/>
  <c r="BC24" i="1"/>
  <c r="AV24" i="1"/>
  <c r="AY24" i="1" s="1"/>
  <c r="G24" i="1"/>
  <c r="BE23" i="1"/>
  <c r="BD23" i="1"/>
  <c r="BC23" i="1"/>
  <c r="AV23" i="1"/>
  <c r="AY23" i="1" s="1"/>
  <c r="G23" i="1"/>
  <c r="BE22" i="1"/>
  <c r="BD22" i="1"/>
  <c r="BC22" i="1"/>
  <c r="AV22" i="1"/>
  <c r="AY22" i="1" s="1"/>
  <c r="G22" i="1"/>
  <c r="BE21" i="1"/>
  <c r="BD21" i="1"/>
  <c r="BC21" i="1"/>
  <c r="AV21" i="1"/>
  <c r="AY21" i="1" s="1"/>
  <c r="G21" i="1"/>
  <c r="BE20" i="1"/>
  <c r="BD20" i="1"/>
  <c r="BC20" i="1"/>
  <c r="AV20" i="1"/>
  <c r="AY20" i="1" s="1"/>
  <c r="G20" i="1"/>
  <c r="BE19" i="1"/>
  <c r="BD19" i="1"/>
  <c r="BC19" i="1"/>
  <c r="AV19" i="1"/>
  <c r="AY19" i="1" s="1"/>
  <c r="G19" i="1"/>
  <c r="BE18" i="1"/>
  <c r="BD18" i="1"/>
  <c r="BC18" i="1"/>
  <c r="AV18" i="1"/>
  <c r="AY18" i="1" s="1"/>
  <c r="G18" i="1"/>
  <c r="H53" i="1" l="1"/>
  <c r="AB53" i="1" s="1"/>
  <c r="BH53" i="1" s="1"/>
  <c r="BJ53" i="1" s="1"/>
  <c r="AW53" i="1" s="1"/>
  <c r="H83" i="1"/>
  <c r="AB83" i="1" s="1"/>
  <c r="BH83" i="1" s="1"/>
  <c r="H26" i="1"/>
  <c r="AB26" i="1" s="1"/>
  <c r="BH26" i="1" s="1"/>
  <c r="BJ26" i="1" s="1"/>
  <c r="H37" i="1"/>
  <c r="AB37" i="1" s="1"/>
  <c r="BH37" i="1" s="1"/>
  <c r="BJ37" i="1" s="1"/>
  <c r="AW37" i="1" s="1"/>
  <c r="H70" i="1"/>
  <c r="AB70" i="1" s="1"/>
  <c r="AC70" i="1" s="1"/>
  <c r="H25" i="1"/>
  <c r="AB25" i="1" s="1"/>
  <c r="AZ25" i="1" s="1"/>
  <c r="H29" i="1"/>
  <c r="AB29" i="1" s="1"/>
  <c r="BH29" i="1" s="1"/>
  <c r="BJ29" i="1" s="1"/>
  <c r="H19" i="1"/>
  <c r="AB19" i="1" s="1"/>
  <c r="AZ19" i="1" s="1"/>
  <c r="H23" i="1"/>
  <c r="AB23" i="1" s="1"/>
  <c r="BH23" i="1" s="1"/>
  <c r="BJ23" i="1" s="1"/>
  <c r="H27" i="1"/>
  <c r="AB27" i="1" s="1"/>
  <c r="BH27" i="1" s="1"/>
  <c r="BJ27" i="1" s="1"/>
  <c r="H45" i="1"/>
  <c r="AB45" i="1" s="1"/>
  <c r="AC45" i="1" s="1"/>
  <c r="H51" i="1"/>
  <c r="AB51" i="1" s="1"/>
  <c r="AC51" i="1" s="1"/>
  <c r="H57" i="1"/>
  <c r="AB57" i="1" s="1"/>
  <c r="BH57" i="1" s="1"/>
  <c r="BJ57" i="1" s="1"/>
  <c r="AW57" i="1" s="1"/>
  <c r="AY57" i="1" s="1"/>
  <c r="H93" i="1"/>
  <c r="AB93" i="1" s="1"/>
  <c r="BV93" i="1" s="1"/>
  <c r="H21" i="1"/>
  <c r="AB21" i="1" s="1"/>
  <c r="BH21" i="1" s="1"/>
  <c r="BJ21" i="1" s="1"/>
  <c r="H18" i="1"/>
  <c r="AB18" i="1" s="1"/>
  <c r="AC18" i="1" s="1"/>
  <c r="H22" i="1"/>
  <c r="AB22" i="1" s="1"/>
  <c r="BH22" i="1" s="1"/>
  <c r="BJ22" i="1" s="1"/>
  <c r="H20" i="1"/>
  <c r="AB20" i="1" s="1"/>
  <c r="AZ20" i="1" s="1"/>
  <c r="H24" i="1"/>
  <c r="AB24" i="1" s="1"/>
  <c r="BH24" i="1" s="1"/>
  <c r="BJ24" i="1" s="1"/>
  <c r="H46" i="1"/>
  <c r="AB46" i="1" s="1"/>
  <c r="AC46" i="1" s="1"/>
  <c r="H52" i="1"/>
  <c r="AB52" i="1" s="1"/>
  <c r="BH52" i="1" s="1"/>
  <c r="BJ52" i="1" s="1"/>
  <c r="AW52" i="1" s="1"/>
  <c r="H65" i="1"/>
  <c r="AB65" i="1" s="1"/>
  <c r="BH65" i="1" s="1"/>
  <c r="AB63" i="1"/>
  <c r="AC63" i="1" s="1"/>
  <c r="CF95" i="1"/>
  <c r="CP95" i="1" s="1"/>
  <c r="BV95" i="1"/>
  <c r="BH95" i="1"/>
  <c r="BJ95" i="1" s="1"/>
  <c r="CF97" i="1"/>
  <c r="BV97" i="1"/>
  <c r="BH97" i="1"/>
  <c r="AZ97" i="1"/>
  <c r="CG95" i="1"/>
  <c r="CQ95" i="1" s="1"/>
  <c r="DA95" i="1" s="1"/>
  <c r="DK95" i="1" s="1"/>
  <c r="DU95" i="1" s="1"/>
  <c r="AZ68" i="1"/>
  <c r="BJ60" i="1"/>
  <c r="AW60" i="1" s="1"/>
  <c r="AY60" i="1" s="1"/>
  <c r="AY78" i="1"/>
  <c r="BH78" i="1" s="1"/>
  <c r="AZ78" i="1"/>
  <c r="AW78" i="1"/>
  <c r="AX78" i="1" s="1"/>
  <c r="AZ93" i="1"/>
  <c r="AX25" i="1"/>
  <c r="AX19" i="1"/>
  <c r="AZ64" i="1"/>
  <c r="AZ72" i="1"/>
  <c r="BH72" i="1"/>
  <c r="AX27" i="1"/>
  <c r="AX28" i="1"/>
  <c r="BW93" i="1"/>
  <c r="AZ62" i="1"/>
  <c r="AZ67" i="1"/>
  <c r="AZ32" i="1"/>
  <c r="BH39" i="1"/>
  <c r="AC39" i="1"/>
  <c r="AZ39" i="1"/>
  <c r="BH33" i="1"/>
  <c r="BJ33" i="1" s="1"/>
  <c r="AW33" i="1" s="1"/>
  <c r="AY33" i="1" s="1"/>
  <c r="AC33" i="1"/>
  <c r="BH58" i="1"/>
  <c r="AC58" i="1"/>
  <c r="BH71" i="1"/>
  <c r="AZ71" i="1"/>
  <c r="AZ51" i="1"/>
  <c r="AX21" i="1"/>
  <c r="AX23" i="1"/>
  <c r="AC29" i="1"/>
  <c r="AC41" i="1"/>
  <c r="AC60" i="1"/>
  <c r="AZ23" i="1"/>
  <c r="AC21" i="1"/>
  <c r="AX29" i="1"/>
  <c r="AZ41" i="1"/>
  <c r="BJ41" i="1"/>
  <c r="AW41" i="1" s="1"/>
  <c r="AY41" i="1" s="1"/>
  <c r="AZ45" i="1"/>
  <c r="BH84" i="1"/>
  <c r="AC84" i="1"/>
  <c r="AV84" i="1" s="1"/>
  <c r="AZ84" i="1" s="1"/>
  <c r="BV84" i="1"/>
  <c r="AX18" i="1"/>
  <c r="AZ21" i="1"/>
  <c r="AX22" i="1"/>
  <c r="AC24" i="1"/>
  <c r="AX26" i="1"/>
  <c r="AZ29" i="1"/>
  <c r="AZ33" i="1"/>
  <c r="AZ43" i="1"/>
  <c r="BH43" i="1"/>
  <c r="AZ44" i="1"/>
  <c r="BH59" i="1"/>
  <c r="AZ59" i="1"/>
  <c r="AC59" i="1"/>
  <c r="AZ31" i="1"/>
  <c r="AC31" i="1"/>
  <c r="BH31" i="1"/>
  <c r="AZ24" i="1"/>
  <c r="AZ34" i="1"/>
  <c r="AC34" i="1"/>
  <c r="BH34" i="1"/>
  <c r="AZ22" i="1"/>
  <c r="AZ26" i="1"/>
  <c r="AZ28" i="1"/>
  <c r="AX20" i="1"/>
  <c r="AC22" i="1"/>
  <c r="AX24" i="1"/>
  <c r="AC26" i="1"/>
  <c r="AC28" i="1"/>
  <c r="BH28" i="1"/>
  <c r="AC37" i="1"/>
  <c r="AZ48" i="1"/>
  <c r="AC48" i="1"/>
  <c r="BH48" i="1"/>
  <c r="AZ49" i="1"/>
  <c r="AC49" i="1"/>
  <c r="BH49" i="1"/>
  <c r="AZ54" i="1"/>
  <c r="AC54" i="1"/>
  <c r="BH54" i="1"/>
  <c r="AV74" i="1"/>
  <c r="AZ74" i="1" s="1"/>
  <c r="AC32" i="1"/>
  <c r="BH32" i="1"/>
  <c r="BH44" i="1"/>
  <c r="AZ53" i="1"/>
  <c r="AC53" i="1"/>
  <c r="AZ58" i="1"/>
  <c r="AC62" i="1"/>
  <c r="BH62" i="1"/>
  <c r="AC64" i="1"/>
  <c r="BH64" i="1"/>
  <c r="BH67" i="1"/>
  <c r="AC68" i="1"/>
  <c r="BH68" i="1"/>
  <c r="BH81" i="1"/>
  <c r="AC81" i="1"/>
  <c r="AV81" i="1" s="1"/>
  <c r="AZ81" i="1" s="1"/>
  <c r="BH93" i="1"/>
  <c r="AZ95" i="1"/>
  <c r="AC97" i="1"/>
  <c r="AC71" i="1"/>
  <c r="AV76" i="1"/>
  <c r="AC95" i="1"/>
  <c r="AZ70" i="1"/>
  <c r="BH70" i="1"/>
  <c r="AC72" i="1"/>
  <c r="BH80" i="1"/>
  <c r="AC80" i="1"/>
  <c r="AV80" i="1" s="1"/>
  <c r="AZ80" i="1" s="1"/>
  <c r="AZ60" i="1"/>
  <c r="AC23" i="1" l="1"/>
  <c r="AC52" i="1"/>
  <c r="AZ52" i="1"/>
  <c r="AC57" i="1"/>
  <c r="AZ57" i="1"/>
  <c r="BF22" i="1"/>
  <c r="CF93" i="1"/>
  <c r="CP93" i="1" s="1"/>
  <c r="CZ93" i="1" s="1"/>
  <c r="DJ93" i="1" s="1"/>
  <c r="DT93" i="1" s="1"/>
  <c r="AZ65" i="1"/>
  <c r="AC93" i="1"/>
  <c r="AZ37" i="1"/>
  <c r="AZ27" i="1"/>
  <c r="AZ18" i="1"/>
  <c r="AC25" i="1"/>
  <c r="AC19" i="1"/>
  <c r="AC27" i="1"/>
  <c r="AC65" i="1"/>
  <c r="BH46" i="1"/>
  <c r="BJ46" i="1" s="1"/>
  <c r="AW46" i="1" s="1"/>
  <c r="BH20" i="1"/>
  <c r="BJ20" i="1" s="1"/>
  <c r="BH18" i="1"/>
  <c r="BJ18" i="1" s="1"/>
  <c r="BH51" i="1"/>
  <c r="BJ51" i="1" s="1"/>
  <c r="AW51" i="1" s="1"/>
  <c r="BH19" i="1"/>
  <c r="BJ19" i="1" s="1"/>
  <c r="BH25" i="1"/>
  <c r="BJ25" i="1" s="1"/>
  <c r="AC83" i="1"/>
  <c r="AV83" i="1" s="1"/>
  <c r="AZ83" i="1" s="1"/>
  <c r="BG83" i="1" s="1"/>
  <c r="BI83" i="1" s="1"/>
  <c r="BK83" i="1" s="1"/>
  <c r="BV83" i="1"/>
  <c r="AZ46" i="1"/>
  <c r="AC20" i="1"/>
  <c r="BF26" i="1"/>
  <c r="BH45" i="1"/>
  <c r="BJ45" i="1" s="1"/>
  <c r="AW45" i="1" s="1"/>
  <c r="AX45" i="1" s="1"/>
  <c r="BH63" i="1"/>
  <c r="AZ63" i="1"/>
  <c r="BI59" i="1"/>
  <c r="BK59" i="1" s="1"/>
  <c r="BF19" i="1"/>
  <c r="BF78" i="1"/>
  <c r="CP97" i="1"/>
  <c r="BF97" i="1"/>
  <c r="BJ97" i="1"/>
  <c r="AW97" i="1" s="1"/>
  <c r="CZ95" i="1"/>
  <c r="BF29" i="1"/>
  <c r="BF24" i="1"/>
  <c r="BF21" i="1"/>
  <c r="AX60" i="1"/>
  <c r="BJ72" i="1"/>
  <c r="AW72" i="1" s="1"/>
  <c r="AX72" i="1" s="1"/>
  <c r="BJ58" i="1"/>
  <c r="AW58" i="1" s="1"/>
  <c r="AX58" i="1" s="1"/>
  <c r="BG41" i="1"/>
  <c r="BJ78" i="1"/>
  <c r="BG78" i="1"/>
  <c r="BI78" i="1" s="1"/>
  <c r="BF23" i="1"/>
  <c r="BF41" i="1"/>
  <c r="BG23" i="1"/>
  <c r="BI23" i="1" s="1"/>
  <c r="BG19" i="1"/>
  <c r="BI19" i="1" s="1"/>
  <c r="BJ39" i="1"/>
  <c r="AW39" i="1" s="1"/>
  <c r="BJ71" i="1"/>
  <c r="AW71" i="1" s="1"/>
  <c r="AY71" i="1" s="1"/>
  <c r="BF71" i="1" s="1"/>
  <c r="BF27" i="1"/>
  <c r="AX41" i="1"/>
  <c r="BG84" i="1"/>
  <c r="BX84" i="1" s="1"/>
  <c r="BY84" i="1" s="1"/>
  <c r="BG60" i="1"/>
  <c r="BI60" i="1" s="1"/>
  <c r="BF60" i="1"/>
  <c r="BF81" i="1"/>
  <c r="BG33" i="1"/>
  <c r="BI33" i="1" s="1"/>
  <c r="BG27" i="1"/>
  <c r="BI27" i="1" s="1"/>
  <c r="BF57" i="1"/>
  <c r="BG29" i="1"/>
  <c r="BI29" i="1" s="1"/>
  <c r="BF33" i="1"/>
  <c r="BG21" i="1"/>
  <c r="AY74" i="1"/>
  <c r="BH74" i="1" s="1"/>
  <c r="AW74" i="1"/>
  <c r="AX74" i="1" s="1"/>
  <c r="BJ54" i="1"/>
  <c r="AW54" i="1" s="1"/>
  <c r="BF28" i="1"/>
  <c r="AY46" i="1"/>
  <c r="BF46" i="1" s="1"/>
  <c r="AX46" i="1"/>
  <c r="BJ31" i="1"/>
  <c r="AW31" i="1" s="1"/>
  <c r="AY52" i="1"/>
  <c r="BG52" i="1" s="1"/>
  <c r="BI52" i="1" s="1"/>
  <c r="AX52" i="1"/>
  <c r="AY37" i="1"/>
  <c r="BF37" i="1" s="1"/>
  <c r="AX37" i="1"/>
  <c r="BG26" i="1"/>
  <c r="BI26" i="1" s="1"/>
  <c r="AZ76" i="1"/>
  <c r="AY76" i="1"/>
  <c r="BH76" i="1" s="1"/>
  <c r="AW76" i="1"/>
  <c r="AX76" i="1" s="1"/>
  <c r="BJ49" i="1"/>
  <c r="AW49" i="1" s="1"/>
  <c r="BJ28" i="1"/>
  <c r="BJ83" i="1"/>
  <c r="BJ70" i="1"/>
  <c r="AW70" i="1" s="1"/>
  <c r="BJ65" i="1"/>
  <c r="AW65" i="1" s="1"/>
  <c r="AW95" i="1"/>
  <c r="BJ67" i="1"/>
  <c r="AW67" i="1" s="1"/>
  <c r="AY53" i="1"/>
  <c r="BF53" i="1" s="1"/>
  <c r="AX53" i="1"/>
  <c r="BJ48" i="1"/>
  <c r="AW48" i="1" s="1"/>
  <c r="BG28" i="1"/>
  <c r="BI28" i="1" s="1"/>
  <c r="BJ34" i="1"/>
  <c r="AW34" i="1" s="1"/>
  <c r="AX57" i="1"/>
  <c r="BG24" i="1"/>
  <c r="BI24" i="1" s="1"/>
  <c r="BF84" i="1"/>
  <c r="AX33" i="1"/>
  <c r="BG25" i="1"/>
  <c r="BI25" i="1" s="1"/>
  <c r="BG22" i="1"/>
  <c r="BI22" i="1" s="1"/>
  <c r="BJ80" i="1"/>
  <c r="BG80" i="1"/>
  <c r="BI80" i="1" s="1"/>
  <c r="BK80" i="1" s="1"/>
  <c r="BJ43" i="1"/>
  <c r="AW43" i="1" s="1"/>
  <c r="BJ62" i="1"/>
  <c r="AW62" i="1" s="1"/>
  <c r="BJ81" i="1"/>
  <c r="BG81" i="1"/>
  <c r="BI81" i="1" s="1"/>
  <c r="BK81" i="1" s="1"/>
  <c r="BJ64" i="1"/>
  <c r="AW64" i="1" s="1"/>
  <c r="BF80" i="1"/>
  <c r="BJ63" i="1"/>
  <c r="AW63" i="1" s="1"/>
  <c r="BJ93" i="1"/>
  <c r="AW93" i="1" s="1"/>
  <c r="BJ68" i="1"/>
  <c r="AW68" i="1" s="1"/>
  <c r="BG57" i="1"/>
  <c r="BI57" i="1" s="1"/>
  <c r="BJ44" i="1"/>
  <c r="AW44" i="1" s="1"/>
  <c r="BJ32" i="1"/>
  <c r="AW32" i="1" s="1"/>
  <c r="BJ59" i="1"/>
  <c r="AW59" i="1" s="1"/>
  <c r="BG20" i="1"/>
  <c r="BI20" i="1" s="1"/>
  <c r="BJ84" i="1"/>
  <c r="AY45" i="1" l="1"/>
  <c r="BF45" i="1" s="1"/>
  <c r="BF18" i="1"/>
  <c r="BG18" i="1"/>
  <c r="BI18" i="1" s="1"/>
  <c r="BF25" i="1"/>
  <c r="AY51" i="1"/>
  <c r="AX51" i="1"/>
  <c r="BF20" i="1"/>
  <c r="BI84" i="1"/>
  <c r="BK84" i="1" s="1"/>
  <c r="BG45" i="1"/>
  <c r="BI45" i="1" s="1"/>
  <c r="AY95" i="1"/>
  <c r="BG95" i="1" s="1"/>
  <c r="AX95" i="1"/>
  <c r="BJ74" i="1"/>
  <c r="CZ97" i="1"/>
  <c r="BX83" i="1"/>
  <c r="BY83" i="1" s="1"/>
  <c r="BK78" i="1"/>
  <c r="AY97" i="1"/>
  <c r="BG97" i="1" s="1"/>
  <c r="AX97" i="1"/>
  <c r="BF95" i="1"/>
  <c r="DJ95" i="1"/>
  <c r="AY93" i="1"/>
  <c r="BG93" i="1" s="1"/>
  <c r="BX93" i="1" s="1"/>
  <c r="BY93" i="1" s="1"/>
  <c r="AX93" i="1"/>
  <c r="BI41" i="1"/>
  <c r="BK41" i="1" s="1"/>
  <c r="BI21" i="1"/>
  <c r="BK21" i="1" s="1"/>
  <c r="AY72" i="1"/>
  <c r="BG72" i="1" s="1"/>
  <c r="BI72" i="1" s="1"/>
  <c r="AY58" i="1"/>
  <c r="BF58" i="1" s="1"/>
  <c r="BF74" i="1"/>
  <c r="BK25" i="1"/>
  <c r="BG71" i="1"/>
  <c r="BI71" i="1" s="1"/>
  <c r="BK27" i="1"/>
  <c r="AY39" i="1"/>
  <c r="AX39" i="1"/>
  <c r="BK45" i="1"/>
  <c r="AX71" i="1"/>
  <c r="BK24" i="1"/>
  <c r="BK33" i="1"/>
  <c r="BK23" i="1"/>
  <c r="BK57" i="1"/>
  <c r="BF76" i="1"/>
  <c r="BK18" i="1"/>
  <c r="BK20" i="1"/>
  <c r="BK22" i="1"/>
  <c r="BK28" i="1"/>
  <c r="BK29" i="1"/>
  <c r="BK60" i="1"/>
  <c r="BK26" i="1"/>
  <c r="BK52" i="1"/>
  <c r="BK19" i="1"/>
  <c r="BF52" i="1"/>
  <c r="BG37" i="1"/>
  <c r="BI37" i="1" s="1"/>
  <c r="AY62" i="1"/>
  <c r="AX62" i="1"/>
  <c r="AY68" i="1"/>
  <c r="AX68" i="1"/>
  <c r="AY54" i="1"/>
  <c r="AX54" i="1"/>
  <c r="BG53" i="1"/>
  <c r="BI53" i="1" s="1"/>
  <c r="BG58" i="1"/>
  <c r="BI58" i="1" s="1"/>
  <c r="AY48" i="1"/>
  <c r="AX48" i="1"/>
  <c r="BG46" i="1"/>
  <c r="BI46" i="1" s="1"/>
  <c r="AY65" i="1"/>
  <c r="AX65" i="1"/>
  <c r="BG74" i="1"/>
  <c r="BI74" i="1" s="1"/>
  <c r="AY44" i="1"/>
  <c r="AX44" i="1"/>
  <c r="AX63" i="1"/>
  <c r="AY63" i="1"/>
  <c r="AY32" i="1"/>
  <c r="AX32" i="1"/>
  <c r="AY59" i="1"/>
  <c r="AX59" i="1"/>
  <c r="AY64" i="1"/>
  <c r="AX64" i="1"/>
  <c r="AY43" i="1"/>
  <c r="AX43" i="1"/>
  <c r="AX34" i="1"/>
  <c r="AY34" i="1"/>
  <c r="AY67" i="1"/>
  <c r="AX67" i="1"/>
  <c r="AX70" i="1"/>
  <c r="AY70" i="1"/>
  <c r="AY49" i="1"/>
  <c r="AX49" i="1"/>
  <c r="BJ76" i="1"/>
  <c r="BG76" i="1"/>
  <c r="BI76" i="1" s="1"/>
  <c r="AY31" i="1"/>
  <c r="AX31" i="1"/>
  <c r="BF72" i="1"/>
  <c r="BF51" i="1" l="1"/>
  <c r="BG51" i="1"/>
  <c r="BI51" i="1" s="1"/>
  <c r="BK51" i="1" s="1"/>
  <c r="CH97" i="1"/>
  <c r="BX97" i="1"/>
  <c r="BY97" i="1" s="1"/>
  <c r="DJ97" i="1"/>
  <c r="BI95" i="1"/>
  <c r="BK95" i="1" s="1"/>
  <c r="BX95" i="1"/>
  <c r="BY95" i="1" s="1"/>
  <c r="BI97" i="1"/>
  <c r="BK97" i="1" s="1"/>
  <c r="DT95" i="1"/>
  <c r="CH95" i="1"/>
  <c r="CH93" i="1"/>
  <c r="BI93" i="1"/>
  <c r="BK93" i="1" s="1"/>
  <c r="BK46" i="1"/>
  <c r="BK58" i="1"/>
  <c r="BK37" i="1"/>
  <c r="BK53" i="1"/>
  <c r="BK71" i="1"/>
  <c r="BK76" i="1"/>
  <c r="BF39" i="1"/>
  <c r="BG39" i="1"/>
  <c r="BI39" i="1" s="1"/>
  <c r="BK74" i="1"/>
  <c r="BF31" i="1"/>
  <c r="BG31" i="1"/>
  <c r="BI31" i="1" s="1"/>
  <c r="BF63" i="1"/>
  <c r="BG63" i="1"/>
  <c r="BI63" i="1" s="1"/>
  <c r="BK63" i="1" s="1"/>
  <c r="BG65" i="1"/>
  <c r="BI65" i="1" s="1"/>
  <c r="BF65" i="1"/>
  <c r="BK72" i="1"/>
  <c r="BG49" i="1"/>
  <c r="BI49" i="1" s="1"/>
  <c r="BF49" i="1"/>
  <c r="BG67" i="1"/>
  <c r="BI67" i="1" s="1"/>
  <c r="BF67" i="1"/>
  <c r="BF43" i="1"/>
  <c r="BG43" i="1"/>
  <c r="BI43" i="1" s="1"/>
  <c r="BG68" i="1"/>
  <c r="BI68" i="1" s="1"/>
  <c r="BF68" i="1"/>
  <c r="BG34" i="1"/>
  <c r="BI34" i="1" s="1"/>
  <c r="BF34" i="1"/>
  <c r="BF70" i="1"/>
  <c r="BG70" i="1"/>
  <c r="BI70" i="1" s="1"/>
  <c r="BF64" i="1"/>
  <c r="BG64" i="1"/>
  <c r="BI64" i="1" s="1"/>
  <c r="BF32" i="1"/>
  <c r="BG32" i="1"/>
  <c r="BI32" i="1" s="1"/>
  <c r="BG44" i="1"/>
  <c r="BI44" i="1" s="1"/>
  <c r="BF44" i="1"/>
  <c r="BF48" i="1"/>
  <c r="BG48" i="1"/>
  <c r="BI48" i="1" s="1"/>
  <c r="BG54" i="1"/>
  <c r="BI54" i="1" s="1"/>
  <c r="BF54" i="1"/>
  <c r="BF62" i="1"/>
  <c r="BG62" i="1"/>
  <c r="BI62" i="1" s="1"/>
  <c r="DT97" i="1" l="1"/>
  <c r="CR97" i="1"/>
  <c r="CI97" i="1"/>
  <c r="CR95" i="1"/>
  <c r="CI95" i="1"/>
  <c r="CI93" i="1"/>
  <c r="CR93" i="1"/>
  <c r="BK44" i="1"/>
  <c r="BK34" i="1"/>
  <c r="BK49" i="1"/>
  <c r="BK62" i="1"/>
  <c r="BK32" i="1"/>
  <c r="BK68" i="1"/>
  <c r="BK67" i="1"/>
  <c r="BK54" i="1"/>
  <c r="BK65" i="1"/>
  <c r="BK48" i="1"/>
  <c r="BK70" i="1"/>
  <c r="BK64" i="1"/>
  <c r="BK43" i="1"/>
  <c r="BK31" i="1"/>
  <c r="BK39" i="1"/>
  <c r="DB97" i="1" l="1"/>
  <c r="CS97" i="1"/>
  <c r="DB95" i="1"/>
  <c r="CS95" i="1"/>
  <c r="DB93" i="1"/>
  <c r="CS93" i="1"/>
  <c r="DL97" i="1" l="1"/>
  <c r="DC97" i="1"/>
  <c r="DL95" i="1"/>
  <c r="DC95" i="1"/>
  <c r="DL93" i="1"/>
  <c r="DC93" i="1"/>
  <c r="DV97" i="1" l="1"/>
  <c r="DW97" i="1" s="1"/>
  <c r="DM97" i="1"/>
  <c r="DV95" i="1"/>
  <c r="DW95" i="1" s="1"/>
  <c r="DM95" i="1"/>
  <c r="DM93" i="1"/>
  <c r="DV93" i="1"/>
  <c r="DW93" i="1" s="1"/>
  <c r="AW58" i="3" l="1"/>
  <c r="AY58" i="3" l="1"/>
  <c r="AX58" i="3"/>
  <c r="BF58" i="3" l="1"/>
  <c r="BG58" i="3"/>
  <c r="BI58" i="3" s="1"/>
  <c r="BK58" i="3" s="1"/>
</calcChain>
</file>

<file path=xl/comments1.xml><?xml version="1.0" encoding="utf-8"?>
<comments xmlns="http://schemas.openxmlformats.org/spreadsheetml/2006/main">
  <authors>
    <author>Zdenka</author>
    <author>zcukelj</author>
  </authors>
  <commentList>
    <comment ref="AA37" authorId="0" shapeId="0">
      <text>
        <r>
          <rPr>
            <b/>
            <sz val="9"/>
            <color indexed="81"/>
            <rFont val="Tahoma"/>
            <family val="2"/>
            <charset val="238"/>
          </rPr>
          <t>Umanjenje ne može imati učitelj s minimalnim brojem sati.</t>
        </r>
      </text>
    </comment>
    <comment ref="B41" authorId="0" shapeId="0">
      <text>
        <r>
          <rPr>
            <b/>
            <sz val="9"/>
            <color indexed="81"/>
            <rFont val="Segoe UI"/>
            <family val="2"/>
            <charset val="238"/>
          </rPr>
          <t>Zaduženje se izračunava prema predmetu s povoljnijom normom za učitelja.</t>
        </r>
      </text>
    </comment>
    <comment ref="P41" authorId="0" shapeId="0">
      <text>
        <r>
          <rPr>
            <b/>
            <sz val="9"/>
            <color indexed="81"/>
            <rFont val="Segoe UI"/>
            <family val="2"/>
            <charset val="238"/>
          </rPr>
          <t>Poslovima iz čl. 8. učitelj može biti zadužen u redovitoj nasatvi (najviše 3 sata tjedno), ali i u ostalim poslovima NOOR-a ili dio u redovitoj nastavi, a dio u ostalim poslovima NOOR-a.</t>
        </r>
      </text>
    </comment>
    <comment ref="AX54" authorId="0" shapeId="0">
      <text>
        <r>
          <rPr>
            <b/>
            <sz val="9"/>
            <color indexed="81"/>
            <rFont val="Segoe UI"/>
            <family val="2"/>
            <charset val="238"/>
          </rPr>
          <t>Ako ne upišete propisani broj sati u ostalim poslovima NOOR-a, u stupcu AS pisat će premalo sati, a ukupno radno vrijeme neće biti 40 sati.</t>
        </r>
      </text>
    </comment>
    <comment ref="B55" authorId="1" shapeId="0">
      <text>
        <r>
          <rPr>
            <b/>
            <sz val="9"/>
            <color indexed="81"/>
            <rFont val="Tahoma"/>
            <family val="2"/>
          </rPr>
          <t>Učitelj klasičnih jezika zadužuje se kao i učitelj stranog jezika.</t>
        </r>
      </text>
    </comment>
    <comment ref="W62" authorId="1" shapeId="0">
      <text>
        <r>
          <rPr>
            <b/>
            <sz val="8"/>
            <color indexed="81"/>
            <rFont val="Tahoma"/>
            <family val="2"/>
          </rPr>
          <t>Sukladno čl. 56. st. 10. Ugovora, ako sindikalni povjerenik koji je preuzeo prava i obveze radničkog vijeća obavlja i poslove povjerenika za zaštitu na radu, ima pravo na umanjenje, odnosno uvećanje tjednog radnog vremena u neposredno odgojno-obrazovnom radu za tri (3) sata, a preostale sate u ostalim poslovima.</t>
        </r>
      </text>
    </comment>
    <comment ref="AX93" authorId="0" shapeId="0">
      <text>
        <r>
          <rPr>
            <b/>
            <sz val="9"/>
            <color indexed="81"/>
            <rFont val="Segoe UI"/>
            <family val="2"/>
            <charset val="238"/>
          </rPr>
          <t>Ne mora biti zaduženje kao u jednoj školi jer se zaduženje usklađuje. Tada  u stupci AS neće pisati "Točno!"</t>
        </r>
      </text>
    </comment>
    <comment ref="BF93" authorId="0" shapeId="0">
      <text>
        <r>
          <rPr>
            <b/>
            <sz val="9"/>
            <color indexed="81"/>
            <rFont val="Segoe UI"/>
            <family val="2"/>
            <charset val="238"/>
          </rPr>
          <t>Ako treba mijenjati, dva puta kliknike mišem kako bi obrisali formuku i upišite zaduženje</t>
        </r>
      </text>
    </comment>
    <comment ref="BT95" authorId="0" shapeId="0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manje.</t>
        </r>
      </text>
    </comment>
    <comment ref="CJ95" authorId="0" shapeId="0">
      <text>
        <r>
          <rPr>
            <b/>
            <sz val="9"/>
            <color indexed="81"/>
            <rFont val="Segoe UI"/>
            <family val="2"/>
            <charset val="238"/>
          </rPr>
          <t>Višak redaka možete izbrisati</t>
        </r>
      </text>
    </comment>
    <comment ref="AD97" authorId="1" shapeId="0">
      <text>
        <r>
          <rPr>
            <b/>
            <sz val="9"/>
            <color indexed="81"/>
            <rFont val="Tahoma"/>
            <family val="2"/>
            <charset val="238"/>
          </rPr>
          <t>Može se usklađivati.</t>
        </r>
      </text>
    </comment>
    <comment ref="AX97" authorId="1" shapeId="0">
      <text>
        <r>
          <rPr>
            <b/>
            <sz val="9"/>
            <color indexed="81"/>
            <rFont val="Tahoma"/>
            <family val="2"/>
          </rPr>
          <t>U tablici možda  neće pisati "Točno", ako se zaduženja usklađuju.</t>
        </r>
      </text>
    </comment>
    <comment ref="BF97" authorId="1" shapeId="0">
      <text>
        <r>
          <rPr>
            <sz val="9"/>
            <color indexed="81"/>
            <rFont val="Tahoma"/>
            <family val="2"/>
          </rPr>
          <t xml:space="preserve">Može se brisati formula zbog usklađivanja.
</t>
        </r>
      </text>
    </comment>
    <comment ref="BS97" authorId="0" shapeId="0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D97" authorId="0" shapeId="0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manje.</t>
        </r>
      </text>
    </comment>
    <comment ref="CJ97" authorId="0" shapeId="0">
      <text>
        <r>
          <rPr>
            <b/>
            <sz val="9"/>
            <color indexed="81"/>
            <rFont val="Segoe UI"/>
            <family val="2"/>
            <charset val="238"/>
          </rPr>
          <t>Višak redaka možete izbrisati</t>
        </r>
      </text>
    </comment>
  </commentList>
</comments>
</file>

<file path=xl/comments2.xml><?xml version="1.0" encoding="utf-8"?>
<comments xmlns="http://schemas.openxmlformats.org/spreadsheetml/2006/main">
  <authors>
    <author>zcukelj</author>
  </authors>
  <commentList>
    <comment ref="E48" authorId="0" shapeId="0">
      <text>
        <r>
          <rPr>
            <sz val="14"/>
            <color indexed="81"/>
            <rFont val="Calibri"/>
            <family val="2"/>
            <scheme val="minor"/>
          </rPr>
          <t>Zbrajaju se ukupni poslovi u neposrednom odgojno-obrazovnom radu.
Kako učitelj može biti zadužen npr. i poslovima koji propisanim Pravilnikom, Zakonom o radu ili Kolektivnim ugovorom, navedeno se upisuje u odgorajuće stupce (vidjeti primjer na listu 2).</t>
        </r>
      </text>
    </comment>
  </commentList>
</comments>
</file>

<file path=xl/sharedStrings.xml><?xml version="1.0" encoding="utf-8"?>
<sst xmlns="http://schemas.openxmlformats.org/spreadsheetml/2006/main" count="1011" uniqueCount="532">
  <si>
    <t>Naziv osnovne škole:</t>
  </si>
  <si>
    <t xml:space="preserve">Osnovna škola </t>
  </si>
  <si>
    <t>Šifra škole:</t>
  </si>
  <si>
    <t>Adresa škole:</t>
  </si>
  <si>
    <t>Ravnatelj/ica:</t>
  </si>
  <si>
    <t>Županija:</t>
  </si>
  <si>
    <t>Broj razrednih odjela RN</t>
  </si>
  <si>
    <t>Napomena: Molimo Vas ne mijenjajte stupce i ne brišite zadane formule. U slučaju da trebate dodati redke u koje ćete upisati zaduženja učitelja, morate kopirati cijeli redak i umetnuti ga na odgovarajuće mjesto.  Svaka tablica u kojoj će biti brisane ili mijenjane formule ne smatra se točnom.</t>
  </si>
  <si>
    <t>Podaci o učitelju/učiteljici predmetne nastave</t>
  </si>
  <si>
    <t>NEPOSREDNI ODGOJNO OBRAZOVNI RAD</t>
  </si>
  <si>
    <t>C) OSTALI POSLOVI</t>
  </si>
  <si>
    <t>Pravo na UKUPNO TJEDNO RADNO VRIJEME</t>
  </si>
  <si>
    <t>UKUPNO TJEDNO RADNO VRIJEME</t>
  </si>
  <si>
    <t>Zaduženje u NO-OR</t>
  </si>
  <si>
    <t>RADNO VRIJEME</t>
  </si>
  <si>
    <t>A (Redovita, izborna nastava, razredništvo, posebna prava iz KU )</t>
  </si>
  <si>
    <t>PROVJERA zaduženja A</t>
  </si>
  <si>
    <t>Prekovremeno redovita ili izborna nastava</t>
  </si>
  <si>
    <t>B</t>
  </si>
  <si>
    <t>SATI Neposrednog rada KOJE MORA IMATI - sakriveno</t>
  </si>
  <si>
    <t>PROVJERA zaduženja B</t>
  </si>
  <si>
    <t>UK</t>
  </si>
  <si>
    <t>HJ, M, LK, GK, TK  (min. 16, a max. 20 sati - stupac pod br. 16. automatski se zbraja)</t>
  </si>
  <si>
    <t>HJ, M, LK, GK, TK - 22 sata NO-OR (stupac 34 automatski se zbraja)</t>
  </si>
  <si>
    <t>Strani jezik min. 17, a max. 21 sat (stupac 16)</t>
  </si>
  <si>
    <t>Strani jezik 23 sata  (stupac 34)</t>
  </si>
  <si>
    <t xml:space="preserve">Čl. 5. st. 1. toč. 1.1.a) </t>
  </si>
  <si>
    <t>KU</t>
  </si>
  <si>
    <t>Ostali poslovi iz čl. 1.</t>
  </si>
  <si>
    <t>Ukupno ostali poslovi</t>
  </si>
  <si>
    <t>Ostali prtedmeti min. 18, a max. 22 sata (stupac 16)</t>
  </si>
  <si>
    <t>Ostali predmeti 24 (stupac 34)</t>
  </si>
  <si>
    <t>Čl. 13. st. 2.</t>
  </si>
  <si>
    <t>Čl. 13. st. 7.</t>
  </si>
  <si>
    <t>Čl. 8.</t>
  </si>
  <si>
    <t>čl. 8.a. KU</t>
  </si>
  <si>
    <t>UKUPNO redovita nastava</t>
  </si>
  <si>
    <t xml:space="preserve">Čl. 14. </t>
  </si>
  <si>
    <t>Čl. 7. i 8.</t>
  </si>
  <si>
    <t>UNUPNO DRUGI NO-OR</t>
  </si>
  <si>
    <t>Ime i prezime učitelja/učiteljice</t>
  </si>
  <si>
    <t>Nastavni predmet/i koje poučava</t>
  </si>
  <si>
    <t>Razredi za koje je zadužen (upisati RO)</t>
  </si>
  <si>
    <t>Razredništvo (upisati RO)</t>
  </si>
  <si>
    <t>Redovna nastava</t>
  </si>
  <si>
    <t>Izborna nastava</t>
  </si>
  <si>
    <t>Zbor i/ili orkestar</t>
  </si>
  <si>
    <t>Vizualni identitet škole</t>
  </si>
  <si>
    <t>Sportski klub/društvo</t>
  </si>
  <si>
    <t>Klub mladih tehničara</t>
  </si>
  <si>
    <t>Učenička zadruga</t>
  </si>
  <si>
    <t>mentorski rad s darovitima - suglasnost MZO-a</t>
  </si>
  <si>
    <t>e-administrator</t>
  </si>
  <si>
    <t>IKT podrška</t>
  </si>
  <si>
    <t>Satničar</t>
  </si>
  <si>
    <t>Voditelj smjene</t>
  </si>
  <si>
    <t>Voditelj PŠ s više od 100 uč.</t>
  </si>
  <si>
    <t>Voditelj POS RO</t>
  </si>
  <si>
    <t>Radnički vijećnik ili sindikalni povjerenik</t>
  </si>
  <si>
    <t>Povjerenik zaštite na radu</t>
  </si>
  <si>
    <t>Umanjenje  (čl.38)</t>
  </si>
  <si>
    <t>DOP</t>
  </si>
  <si>
    <t>DOD</t>
  </si>
  <si>
    <t>INA</t>
  </si>
  <si>
    <t>Projekt</t>
  </si>
  <si>
    <t>ŽSV</t>
  </si>
  <si>
    <t>Član stručnog povjerenstva</t>
  </si>
  <si>
    <t>Plivanje/Kinezioter. rad</t>
  </si>
  <si>
    <t>PSP</t>
  </si>
  <si>
    <t>Voditelj PŠ</t>
  </si>
  <si>
    <t>za izračun</t>
  </si>
  <si>
    <t>Pripreme pod 5 i 6</t>
  </si>
  <si>
    <t>Ostali poslovi razrednika</t>
  </si>
  <si>
    <t xml:space="preserve">Radnički viječnik ili sindikalni povjerenik </t>
  </si>
  <si>
    <t>Ime škole</t>
  </si>
  <si>
    <t>Mjesto</t>
  </si>
  <si>
    <t xml:space="preserve">A) Redovita nastava </t>
  </si>
  <si>
    <t>B) ostali dio NOOR-a</t>
  </si>
  <si>
    <t>C) Ostali poslovi</t>
  </si>
  <si>
    <t>Ukupno u drugoj školi</t>
  </si>
  <si>
    <t>A) Redovita nasatva</t>
  </si>
  <si>
    <t>B) Ostali NOOR</t>
  </si>
  <si>
    <t>UKUPNO DVIJE ŠKOLE</t>
  </si>
  <si>
    <t>Ukupno u trećoj školi</t>
  </si>
  <si>
    <t>Razredna nastava</t>
  </si>
  <si>
    <t>1.a</t>
  </si>
  <si>
    <t>1.b</t>
  </si>
  <si>
    <t>1.c</t>
  </si>
  <si>
    <t>2.a</t>
  </si>
  <si>
    <t>2.b</t>
  </si>
  <si>
    <t>2.c</t>
  </si>
  <si>
    <t>3.a</t>
  </si>
  <si>
    <t>3.b</t>
  </si>
  <si>
    <t>3.c</t>
  </si>
  <si>
    <t>4.a</t>
  </si>
  <si>
    <t>4.b</t>
  </si>
  <si>
    <t>4.c</t>
  </si>
  <si>
    <t>Hrvatski jezik</t>
  </si>
  <si>
    <t>7.abcd</t>
  </si>
  <si>
    <t>7.a</t>
  </si>
  <si>
    <t>5.abc</t>
  </si>
  <si>
    <t>5.c</t>
  </si>
  <si>
    <t>6.abc</t>
  </si>
  <si>
    <t>6.b</t>
  </si>
  <si>
    <t>8.abcd</t>
  </si>
  <si>
    <t>8.d</t>
  </si>
  <si>
    <t>Likovna kultura</t>
  </si>
  <si>
    <t>5.abc, 6.abc, 7.abcd, 8.abcd</t>
  </si>
  <si>
    <t>Glazbena kultura</t>
  </si>
  <si>
    <t>4.abc, 5.abc, 6.abc, 7.abcd, 8.abcd</t>
  </si>
  <si>
    <t>TK 5.abc, 6.abc, 7.abcd, 8.abcd</t>
  </si>
  <si>
    <t>8.c</t>
  </si>
  <si>
    <t>Matematika</t>
  </si>
  <si>
    <t>MA 8.abcd; 6.b</t>
  </si>
  <si>
    <t>MA 7.abcd; FI 7.d</t>
  </si>
  <si>
    <t>7.d</t>
  </si>
  <si>
    <t>MA 5.abc; 6.a</t>
  </si>
  <si>
    <t>Matematika i fizika</t>
  </si>
  <si>
    <t>MA 6.c FI 7.abc; 8.abcd</t>
  </si>
  <si>
    <t>Informatika</t>
  </si>
  <si>
    <t xml:space="preserve">Engleski jezik </t>
  </si>
  <si>
    <t>EJ 1.abc; 5.abc; 8.a</t>
  </si>
  <si>
    <t>5.b</t>
  </si>
  <si>
    <t>EJ 2.abc; 4.abc; 6.abc</t>
  </si>
  <si>
    <t>EJ 3.abc; 7.abcd</t>
  </si>
  <si>
    <t>7.c</t>
  </si>
  <si>
    <t xml:space="preserve">Njemački jezik </t>
  </si>
  <si>
    <t>EJ 8.bcd; Izborna NJJ 4., 5., 6., 7. i 8. r.</t>
  </si>
  <si>
    <t>Biologija i Kemija</t>
  </si>
  <si>
    <t>BI 8.abcd, 7.cd; KE 8.abcd</t>
  </si>
  <si>
    <t>8.b</t>
  </si>
  <si>
    <t>Priroda i Biologija</t>
  </si>
  <si>
    <t>PR 5.abc, 6.a; BI 7.ab</t>
  </si>
  <si>
    <t>5.a</t>
  </si>
  <si>
    <t>Priroda i Kemija</t>
  </si>
  <si>
    <t>PR 6.bc; KE 7.d</t>
  </si>
  <si>
    <t>Kemija</t>
  </si>
  <si>
    <t>KE 7.abc</t>
  </si>
  <si>
    <t>Geografija</t>
  </si>
  <si>
    <t>GE 5.abc, 6.abc, 7.abcd</t>
  </si>
  <si>
    <t>6.c</t>
  </si>
  <si>
    <t>GE 8.abcd</t>
  </si>
  <si>
    <t>Povijest</t>
  </si>
  <si>
    <t>PO 5.abc, 7.abcd, 8.bcd</t>
  </si>
  <si>
    <t>PO 6.abc; 8.a</t>
  </si>
  <si>
    <t>6.a</t>
  </si>
  <si>
    <t>TZK</t>
  </si>
  <si>
    <t>7.b</t>
  </si>
  <si>
    <t>6.abc, 8.abcd</t>
  </si>
  <si>
    <t>8.a</t>
  </si>
  <si>
    <t>Katolički vjeronauk</t>
  </si>
  <si>
    <t>2.a, 4.abc, 6.abc, 8.abcd</t>
  </si>
  <si>
    <t>3.abc, 5.abc, 7.abcd</t>
  </si>
  <si>
    <t>Učiteljica u produženom boravku</t>
  </si>
  <si>
    <t>Stručni suradnik</t>
  </si>
  <si>
    <t>pedagog</t>
  </si>
  <si>
    <t>knjižničar</t>
  </si>
  <si>
    <t>psiholog</t>
  </si>
  <si>
    <t>defektolog</t>
  </si>
  <si>
    <r>
      <t xml:space="preserve">TABLICA ZA OSOBE KOJE RADE U DVIJE ILI VIŠE ŠKOLA - </t>
    </r>
    <r>
      <rPr>
        <b/>
        <sz val="11"/>
        <color indexed="10"/>
        <rFont val="Arial Narrow"/>
        <family val="2"/>
        <charset val="238"/>
      </rPr>
      <t xml:space="preserve">možete kopirati cijeli redak  te ga umetnuti na odgovarajuće mjesto u tablci kako bi upisali podatke za rad učitelja koji rade u više škola. </t>
    </r>
  </si>
  <si>
    <t>Vodite računa o predmetu kojeg učitelj/ica poučava.</t>
  </si>
  <si>
    <t>Hrvatski/Matematika/Likovna/Glaznena kultura/TZK/</t>
  </si>
  <si>
    <t>Strani jezik</t>
  </si>
  <si>
    <t>_____ jezik</t>
  </si>
  <si>
    <t>Povijest/Geografija/Priroda/Bilogija/Kemija/Fizika/Informatika/Vjeronauk/TZK</t>
  </si>
  <si>
    <t>Voditelj odjela na jeziku i pismu s više od 8 odjela</t>
  </si>
  <si>
    <t>Pripreme u prekovremenom radu</t>
  </si>
  <si>
    <t>UKUPNO PREKOVREMENI</t>
  </si>
  <si>
    <t>Učiteljica u produženom stručnom postupku</t>
  </si>
  <si>
    <t>Sivo su označeni redci u koji se ništa ne upisuje.</t>
  </si>
  <si>
    <t>Pripremanje</t>
  </si>
  <si>
    <t>Razred</t>
  </si>
  <si>
    <r>
      <rPr>
        <b/>
        <sz val="14"/>
        <color rgb="FFC00000"/>
        <rFont val="Arial Narrow"/>
        <family val="2"/>
      </rPr>
      <t>Zaduženje učitelja koji predaje dva ili više predmeta</t>
    </r>
    <r>
      <rPr>
        <sz val="14"/>
        <color theme="1"/>
        <rFont val="Arial Narrow"/>
        <family val="2"/>
      </rPr>
      <t xml:space="preserve"> izračunava se po onom predmetu koji je povoljniji za učitelja.</t>
    </r>
  </si>
  <si>
    <r>
      <rPr>
        <b/>
        <sz val="14"/>
        <color theme="1"/>
        <rFont val="Arial Narrow"/>
        <family val="2"/>
      </rPr>
      <t xml:space="preserve">Svaki učitelj </t>
    </r>
    <r>
      <rPr>
        <sz val="14"/>
        <color theme="1"/>
        <rFont val="Arial Narrow"/>
        <family val="2"/>
      </rPr>
      <t xml:space="preserve">može biti zadužen posebnim poslovima iz: </t>
    </r>
  </si>
  <si>
    <r>
      <t>članka 8. </t>
    </r>
    <r>
      <rPr>
        <b/>
        <sz val="10.5"/>
        <color rgb="FFC00000"/>
        <rFont val="Calibri"/>
        <family val="2"/>
        <scheme val="minor"/>
      </rPr>
      <t/>
    </r>
  </si>
  <si>
    <t>stavka</t>
  </si>
  <si>
    <t>4.</t>
  </si>
  <si>
    <t>7.</t>
  </si>
  <si>
    <t>a)</t>
  </si>
  <si>
    <t>voditelja županijskoga stručnog vijeća 1 sat tjedno,</t>
  </si>
  <si>
    <t>b)</t>
  </si>
  <si>
    <t>člana stručnog povjerenstava za utvrđivanje psihofizičkog stanja djeteta, pri Uredu ili pri Ministarstvu 1 sat tjedno,</t>
  </si>
  <si>
    <t>c)</t>
  </si>
  <si>
    <t xml:space="preserve"> satničara sukladno članku 7. stavku 2. ovoga Pravilnika,</t>
  </si>
  <si>
    <t>d)</t>
  </si>
  <si>
    <t>voditelja smjene sukladno članku 8. stavku 2. ovoga Pravilnika,</t>
  </si>
  <si>
    <t>e)</t>
  </si>
  <si>
    <t>voditelja odjela u školi s tri ili više razredna odjela učenika s teškoćama u razvoju sukladno članku 8. stavku 5. ovoga Pravilnika,</t>
  </si>
  <si>
    <t>f)</t>
  </si>
  <si>
    <t xml:space="preserve"> voditelja međunarodnog ili nacionalnog projekta sukladno članku 8. stavku 8. ovoga Pravilnika,</t>
  </si>
  <si>
    <t>g)</t>
  </si>
  <si>
    <t>administriranja elektroničkih upisnika (e-Matica, e-Dnevnik i sl.) sukladno članku 8. stavku 9. ovoga Pravilnika,</t>
  </si>
  <si>
    <t>h)</t>
  </si>
  <si>
    <t xml:space="preserve"> podrške uporabi informacijske i komunikacijske tehnologije sukladno odredbi članka 8. stavku 10 ovoga Pravilnika.</t>
  </si>
  <si>
    <t>voditelja županijskog stručnog vijeća</t>
  </si>
  <si>
    <t>Učiteljica edukator-rehabilitator</t>
  </si>
  <si>
    <t>KU čl. 8.a.</t>
  </si>
  <si>
    <t>Razredništvo (upisuje se automatski)</t>
  </si>
  <si>
    <t>Izborna INF 1.r (3 O-OS), 2. r. (3 3 O-OS), 3. r. (2 3 O-OS), 4. r. (2 3 O-OS), 7.d (1 3 O-OS)</t>
  </si>
  <si>
    <t>INF 5.abc; 6.abc; Izborna INF (3 O-OS) 7.abc; INF (3 O-OS) 8.abcd</t>
  </si>
  <si>
    <t>Broj učenika</t>
  </si>
  <si>
    <t>Broj mobitela</t>
  </si>
  <si>
    <r>
      <rPr>
        <b/>
        <sz val="14"/>
        <color rgb="FF000000"/>
        <rFont val="Arial Narrow"/>
        <family val="2"/>
      </rPr>
      <t xml:space="preserve">Poslovi iz  </t>
    </r>
    <r>
      <rPr>
        <b/>
        <sz val="14"/>
        <color rgb="FFC00000"/>
        <rFont val="Arial Narrow"/>
        <family val="2"/>
      </rPr>
      <t>čl. 13. st. 7.</t>
    </r>
    <r>
      <rPr>
        <b/>
        <sz val="14"/>
        <color rgb="FF000000"/>
        <rFont val="Arial Narrow"/>
        <family val="2"/>
      </rPr>
      <t xml:space="preserve"> odnose se samo na učitelje predmetne nastave i to na</t>
    </r>
    <r>
      <rPr>
        <sz val="14"/>
        <color rgb="FF000000"/>
        <rFont val="Arial Narrow"/>
        <family val="2"/>
      </rPr>
      <t xml:space="preserve">: učitelja Glazbene kulture - voditelj zbora i/ili orkestra, učitelja Likovne kulture - vizualni identitet, učitelja TZK - sportski  klub, učitelja Tehničke kulture - klub mladih tehničara </t>
    </r>
  </si>
  <si>
    <r>
      <t xml:space="preserve"> </t>
    </r>
    <r>
      <rPr>
        <b/>
        <sz val="14"/>
        <rFont val="Calibri"/>
        <family val="2"/>
      </rPr>
      <t xml:space="preserve">Učitelj edukator rehabilitator </t>
    </r>
    <r>
      <rPr>
        <sz val="14"/>
        <rFont val="Calibri"/>
        <family val="2"/>
      </rPr>
      <t>do ukupne količine tjednih radnih obveza u neposrednome odgojno-obrazovnom radu s učenicima može biti zadužen i za poslove:</t>
    </r>
  </si>
  <si>
    <r>
      <rPr>
        <b/>
        <sz val="14"/>
        <rFont val="Arial Narrow"/>
        <family val="2"/>
      </rPr>
      <t xml:space="preserve">Zaduženje učitelju edukatoru- rehabilitatoru </t>
    </r>
    <r>
      <rPr>
        <sz val="14"/>
        <rFont val="Arial Narrow"/>
        <family val="2"/>
      </rPr>
      <t>u</t>
    </r>
    <r>
      <rPr>
        <b/>
        <sz val="14"/>
        <rFont val="Arial Narrow"/>
        <family val="2"/>
      </rPr>
      <t xml:space="preserve"> neposrednom radu uvećava se za najviše tri sata</t>
    </r>
    <r>
      <rPr>
        <sz val="14"/>
        <rFont val="Arial Narrow"/>
        <family val="2"/>
      </rPr>
      <t>, ako je zaposlen u nepunom radnom vremenu ili smanjuje za najviše tri sata ako je zaposlen u punom radnom vremenu ili iste u cijelosti ili dijelu poslova može obavljati u ostalim poslovima.</t>
    </r>
  </si>
  <si>
    <r>
      <t xml:space="preserve">Stručnjaci edukacijsko-rehabilitacijskoga profila: </t>
    </r>
    <r>
      <rPr>
        <b/>
        <sz val="14"/>
        <rFont val="Arial Narrow"/>
        <family val="2"/>
      </rPr>
      <t>edukacijski rehabilitator, logoped i/ili socijalni pedagog, psiholog i pedagog</t>
    </r>
    <r>
      <rPr>
        <sz val="14"/>
        <rFont val="Arial Narrow"/>
        <family val="2"/>
      </rPr>
      <t xml:space="preserve"> iz članka 20. i 22. Pravilnika i </t>
    </r>
    <r>
      <rPr>
        <b/>
        <sz val="14"/>
        <rFont val="Arial Narrow"/>
        <family val="2"/>
      </rPr>
      <t>učitelj edukator rehabilitator</t>
    </r>
    <r>
      <rPr>
        <sz val="14"/>
        <rFont val="Arial Narrow"/>
        <family val="2"/>
      </rPr>
      <t xml:space="preserve"> iz članka 17. Pravilnika </t>
    </r>
  </si>
  <si>
    <r>
      <t xml:space="preserve">mogu </t>
    </r>
    <r>
      <rPr>
        <b/>
        <sz val="14"/>
        <rFont val="Arial Narrow"/>
        <family val="2"/>
      </rPr>
      <t>uz suglasnost Ministarstva</t>
    </r>
    <r>
      <rPr>
        <sz val="14"/>
        <rFont val="Arial Narrow"/>
        <family val="2"/>
      </rPr>
      <t xml:space="preserve"> u dijelu radnoga vremena obavljati i poslove voditelja ili člana stručnog tima sukladno odredbama pravilnika kojim se uređuje odgoj i obrazovanje učenika s teškoćama u razvoju</t>
    </r>
  </si>
  <si>
    <t>Povjerenik za zaštitu na radu</t>
  </si>
  <si>
    <r>
      <rPr>
        <b/>
        <sz val="8"/>
        <color rgb="FFC00000"/>
        <rFont val="Calibri"/>
        <family val="2"/>
        <charset val="238"/>
      </rPr>
      <t>Tehnička kultura</t>
    </r>
    <r>
      <rPr>
        <sz val="6"/>
        <rFont val="Calibri"/>
        <family val="2"/>
        <charset val="238"/>
      </rPr>
      <t xml:space="preserve"> i Informatika</t>
    </r>
  </si>
  <si>
    <t>5.abcd, 7.abcde</t>
  </si>
  <si>
    <t>Islamski vjeronauk</t>
  </si>
  <si>
    <t>OOS 1.-2.; 3.-4.;5.-6.;7.-8.</t>
  </si>
  <si>
    <t>xy</t>
  </si>
  <si>
    <t>xx</t>
  </si>
  <si>
    <t>yy</t>
  </si>
  <si>
    <t>PREKOVREMENI RAD</t>
  </si>
  <si>
    <t>AB</t>
  </si>
  <si>
    <t>YX</t>
  </si>
  <si>
    <t>Pri izračunu potrebno je voditi računa o nastavnom predmetu za koji se izračunava norma</t>
  </si>
  <si>
    <t>Učitelju/ici  koji/koja poučava dva nastavna predmeta norma se izračunava po povoljnijoj mogućnosti (uč. matematike i fizika - po formuli za matematiku)</t>
  </si>
  <si>
    <t>Hrvatski jezik, jezik nacionalne manjine, Matematika, Likovna kultura, Glazbena kultura, Tehnička kulura</t>
  </si>
  <si>
    <t>PUNO RADNO VRIJEME</t>
  </si>
  <si>
    <t>NEPUNO za jednu školu</t>
  </si>
  <si>
    <t>USKLAĐIVANJE</t>
  </si>
  <si>
    <t xml:space="preserve"> u jednoj školi</t>
  </si>
  <si>
    <t>1 škola</t>
  </si>
  <si>
    <t>2 škola</t>
  </si>
  <si>
    <t>3 škola</t>
  </si>
  <si>
    <t>4 škola</t>
  </si>
  <si>
    <t>UKUPNO</t>
  </si>
  <si>
    <t>Ukupno NO-OR</t>
  </si>
  <si>
    <t>Broj sati redovite nastave</t>
  </si>
  <si>
    <t>od 16 do 20</t>
  </si>
  <si>
    <t>A</t>
  </si>
  <si>
    <t>UKUPNO zaduženja koja se smatraju redovitom nastavom</t>
  </si>
  <si>
    <t>Zbroj sati u svakom dijelu zaduženja (pod A, B i C) u dvije ili više škola mora biti isti broju sati kao da osoba radi u jednoj školi u punom radnom vremenu.</t>
  </si>
  <si>
    <t>UKUPNO OSTALI POSLOVI IZ NO-OR</t>
  </si>
  <si>
    <t>A+B</t>
  </si>
  <si>
    <t>UKUPNO NO-OR</t>
  </si>
  <si>
    <t>C</t>
  </si>
  <si>
    <t>SVI OSTALI POSLOVI</t>
  </si>
  <si>
    <t>UKUPNO TJEDNO ZADUŽENJE</t>
  </si>
  <si>
    <t>Svi strani jezici (obvezni i izborni)</t>
  </si>
  <si>
    <t>od 17 do 21</t>
  </si>
  <si>
    <t>Priroda, Biologija, Kemija, Fizika, Povijest, Geografija, Tjelesna kultura, Informatika, Vjeronauk</t>
  </si>
  <si>
    <t>od 18 do 22</t>
  </si>
  <si>
    <t>UČITELJ U  PRODUŽENOM BORAVKU I PRODUŽENOM STRUČNOM POSTUPKU</t>
  </si>
  <si>
    <t>MAKSIMALNO TRI SATA TJEDNO ZA POSLOVE IZ čl. 13, 7. ili Ugovora.</t>
  </si>
  <si>
    <t>Rad u trećoj školi i ukupno</t>
  </si>
  <si>
    <t>Rad u drugoj školi i ukupno</t>
  </si>
  <si>
    <t>RAD U VIŠE ŠKOLA</t>
  </si>
  <si>
    <t>Rad u četvroj školi i ukupno</t>
  </si>
  <si>
    <t>Rad u petoj školi i ukupno</t>
  </si>
  <si>
    <t>Rad u šestoj školi i ukupno</t>
  </si>
  <si>
    <t>Rad u sedmoj školi i ukupno</t>
  </si>
  <si>
    <t>B) Ostali NO-OR</t>
  </si>
  <si>
    <t>B) ostali dio NO-OR-a</t>
  </si>
  <si>
    <t>Ukupno u četvroj školi</t>
  </si>
  <si>
    <t>Ukupno u petoj školi</t>
  </si>
  <si>
    <t>Ukupno u šestoj školi</t>
  </si>
  <si>
    <t>Ukupno u sedmoj školi</t>
  </si>
  <si>
    <t>UKUPNO U 5 ŠKOLA</t>
  </si>
  <si>
    <t>UKUPNO 4 ŠKOLE</t>
  </si>
  <si>
    <t>UKUPNO U 3 ŠKOLE</t>
  </si>
  <si>
    <t>UKUPNO U 6 ŠKOLA</t>
  </si>
  <si>
    <t>UKUPNO U 7 ŠKOLA</t>
  </si>
  <si>
    <t>yz</t>
  </si>
  <si>
    <t xml:space="preserve">Posebni poslovi </t>
  </si>
  <si>
    <t xml:space="preserve">PROVJERA </t>
  </si>
  <si>
    <t>Fizika</t>
  </si>
  <si>
    <t>Čl. 9./13. st. 2.</t>
  </si>
  <si>
    <t xml:space="preserve">UKUPNO NO-OR </t>
  </si>
  <si>
    <t>U stupcima od E do Z  navedeni  su poslovi koje učitelji ili stručni suradnici mogu obavljati u sklopu redovite nastave. Poslove označene sivom bojom neki od njih ne mogu obavljati.</t>
  </si>
  <si>
    <t>U skladu s odredbama Pravilnika, učitelj može  poslovima iz čl. 13. stavka 7.  i posebnim poslovima biti zadužen u redovitoj nastavi s najviše 3 sata tjedno.</t>
  </si>
  <si>
    <t>Voditelj bazena</t>
  </si>
  <si>
    <t>6.</t>
  </si>
  <si>
    <r>
      <rPr>
        <b/>
        <sz val="12"/>
        <color theme="1"/>
        <rFont val="Arial Narrow"/>
        <family val="2"/>
      </rPr>
      <t>Učitelj TZK</t>
    </r>
    <r>
      <rPr>
        <sz val="12"/>
        <color theme="1"/>
        <rFont val="Arial Narrow"/>
        <family val="2"/>
      </rPr>
      <t xml:space="preserve"> može biti zadužen i poslovima </t>
    </r>
    <r>
      <rPr>
        <b/>
        <sz val="12"/>
        <color theme="1"/>
        <rFont val="Arial Narrow"/>
        <family val="2"/>
      </rPr>
      <t xml:space="preserve">voditelja bazena (stupac V) </t>
    </r>
  </si>
  <si>
    <t>UČITELJ S VIŠE OD 30 GODINA STAŽA NEMA PRAVO NA UMANJENJE SATI AKO JE ZADUŽEN MINIMALNIM BROJEM SATI REDOVITE I IZBORNE NASTAVE (stupac AA)</t>
  </si>
  <si>
    <t>Ukupno</t>
  </si>
  <si>
    <t>2.  voditelj smjene - stupac R)</t>
  </si>
  <si>
    <r>
      <rPr>
        <b/>
        <sz val="14"/>
        <color theme="1"/>
        <rFont val="Arial Narrow"/>
        <family val="2"/>
      </rPr>
      <t>Mentorskim radom s darovitim</t>
    </r>
    <r>
      <rPr>
        <sz val="14"/>
        <color theme="1"/>
        <rFont val="Arial Narrow"/>
        <family val="2"/>
      </rPr>
      <t xml:space="preserve">a po programu koji ima </t>
    </r>
    <r>
      <rPr>
        <b/>
        <sz val="14"/>
        <color theme="1"/>
        <rFont val="Arial Narrow"/>
        <family val="2"/>
        <charset val="238"/>
      </rPr>
      <t>odobrenje Ministarstva</t>
    </r>
    <r>
      <rPr>
        <sz val="14"/>
        <color theme="1"/>
        <rFont val="Arial Narrow"/>
        <family val="2"/>
      </rPr>
      <t xml:space="preserve"> može biti zadužen </t>
    </r>
    <r>
      <rPr>
        <b/>
        <sz val="14"/>
        <color theme="1"/>
        <rFont val="Arial Narrow"/>
        <family val="2"/>
      </rPr>
      <t>učitelj RN ili PN (stupac N)</t>
    </r>
    <r>
      <rPr>
        <sz val="14"/>
        <color theme="1"/>
        <rFont val="Arial Narrow"/>
        <family val="2"/>
      </rPr>
      <t>.</t>
    </r>
  </si>
  <si>
    <t>voditelj učeničke zadruge može biti bilo koji učitelj predmetne nastave (stupci od I do M).</t>
  </si>
  <si>
    <r>
      <rPr>
        <b/>
        <sz val="12"/>
        <color theme="1"/>
        <rFont val="Arial Narrow"/>
        <family val="2"/>
      </rPr>
      <t>voditelj odjela na jeziku i pismu nacionalne manjine</t>
    </r>
    <r>
      <rPr>
        <sz val="12"/>
        <color theme="1"/>
        <rFont val="Arial Narrow"/>
        <family val="2"/>
      </rPr>
      <t xml:space="preserve"> i to samo u školi koja u svojem sastavu ima osmorazredne odjele na jeziku i pismu nacionalne manjine (stupac U)</t>
    </r>
  </si>
  <si>
    <t>voditelj područne škole s više od 101 učenika - stupac S)</t>
  </si>
  <si>
    <t>9.   e-administrator (stupac O)</t>
  </si>
  <si>
    <t>10.   IKT-podrška (stupac P)</t>
  </si>
  <si>
    <r>
      <rPr>
        <b/>
        <sz val="14"/>
        <rFont val="Arial Narrow"/>
        <family val="2"/>
      </rPr>
      <t xml:space="preserve">Stručni suradnik </t>
    </r>
    <r>
      <rPr>
        <sz val="14"/>
        <rFont val="Calibri"/>
        <family val="2"/>
      </rPr>
      <t>može biti zadužen i poslovima:</t>
    </r>
  </si>
  <si>
    <r>
      <rPr>
        <b/>
        <sz val="14"/>
        <rFont val="Calibri"/>
        <family val="2"/>
      </rPr>
      <t xml:space="preserve">administriranja elektroničkih upisnika </t>
    </r>
    <r>
      <rPr>
        <sz val="14"/>
        <rFont val="Calibri"/>
        <family val="2"/>
      </rPr>
      <t>(e-Matica, e-Dnevnik i sl.) sukladno članku 8. stavku 9. ovoga Pravilnika;</t>
    </r>
  </si>
  <si>
    <r>
      <rPr>
        <b/>
        <sz val="14"/>
        <rFont val="Calibri"/>
        <family val="2"/>
      </rPr>
      <t>podrške uporabi informacijske i komunikacijske tehnologije</t>
    </r>
    <r>
      <rPr>
        <sz val="14"/>
        <rFont val="Calibri"/>
        <family val="2"/>
      </rPr>
      <t xml:space="preserve"> sukladno odredbi članka 8. stavka 10. ovoga Pravilnika.</t>
    </r>
  </si>
  <si>
    <t xml:space="preserve"> voditelja međunarodnog ili nacionalnog projekta sukladno članku 8. stavku 8. ovoga Pravilnika;</t>
  </si>
  <si>
    <r>
      <rPr>
        <b/>
        <sz val="14"/>
        <color theme="1"/>
        <rFont val="Arial Narrow"/>
        <family val="2"/>
      </rPr>
      <t>Svaki učitelj  i stručni suradnik</t>
    </r>
    <r>
      <rPr>
        <sz val="14"/>
        <color theme="1"/>
        <rFont val="Arial Narrow"/>
        <family val="2"/>
      </rPr>
      <t xml:space="preserve"> može biti zadužen poslovima iz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C00000"/>
        <rFont val="Arial Narrow"/>
        <family val="2"/>
      </rPr>
      <t>čl. 8.a</t>
    </r>
    <r>
      <rPr>
        <sz val="14"/>
        <color theme="1"/>
        <rFont val="Arial Narrow"/>
        <family val="2"/>
      </rPr>
      <t xml:space="preserve"> (Kolektivni ugovor čl. 38.). Samo učitelj ima pravo na umanjenje sati, ako ima 30 godina radnog staža i to za izvođenje neposrednog odgojno-obrazovnog rada za dva (2) sata tjedno uz uvjet da je redovitom i/ili izbornom nastavom zadužen s minimalnim brojem sati za ostvarivanje prava na puno radno vrijeme.</t>
    </r>
  </si>
  <si>
    <t>UPUTE</t>
  </si>
  <si>
    <t>Unošenje podataka za učitelje koji rade u dvije ili više škola</t>
  </si>
  <si>
    <t>Grčki i latinski jezik</t>
  </si>
  <si>
    <t>Posebni programi</t>
  </si>
  <si>
    <t>Stoga, ako učitelj radi u dvije ili više škola, molimo Vas da ispunite podatke u one stupce koji su predviđeni za rad u dvije ili više škola.</t>
  </si>
  <si>
    <t>U takvim slučajevima, u prvom dijelu tablice, koji je namijenjen izračunu za puno radno vrijeme, neke od formula morate brisati, ali morate voditi računa o ukupnom radnom vremenu koje mora biti  usklađeno kao da osoba radi u jednoj školi.</t>
  </si>
  <si>
    <t>U skaldu s odredbom čl. 22. st. 5. Kolektivnog Ugovrora,  za zaposlenika  koji radi u dvije ili više Škola, poslodavci tih Škola moraju uskladiti rješenja o tjednim zaduženjima i raspored sati na način da zaposlenik može na vrijeme obaviti poslove za koje je zadužen</t>
  </si>
  <si>
    <t>Vidjeti primjere i napomene u redcima 93,  95 i 97.</t>
  </si>
  <si>
    <t xml:space="preserve">Tehnička kultura </t>
  </si>
  <si>
    <t>Engleski jezik  i njemački jezik</t>
  </si>
  <si>
    <t>OŠ N. Tesle</t>
  </si>
  <si>
    <t>Mirkovci</t>
  </si>
  <si>
    <t>Hrvatski  jezik</t>
  </si>
  <si>
    <t xml:space="preserve"> TJEDNA RADNA OBVEZA U ŠK. GOD. 2022./2023. UČITELJA I STRUČNIH SURADNIKA </t>
  </si>
  <si>
    <t>Tablica je napravljena na način da se odabire nastavni predmeti koje učitelj izvodi.</t>
  </si>
  <si>
    <t>Prekovremeni rad upisuje se u posebne retke i to samo za redovitu i/ili izbornu nastavu. Uz sate za izvođenje nastave učitelj ima pravo i na pripreme za prekovremeni rad.</t>
  </si>
  <si>
    <t>U prvi redak stupcu B, upišite nastavne predmete koje učitelj izvodi I to najprije onaj predmet temeljem kojeg učitelja zadužujete.</t>
  </si>
  <si>
    <r>
      <rPr>
        <b/>
        <sz val="12"/>
        <color rgb="FFC00000"/>
        <rFont val="Arial Narrow"/>
        <family val="2"/>
      </rPr>
      <t>članka 7. stavka 2</t>
    </r>
    <r>
      <rPr>
        <b/>
        <sz val="12"/>
        <color theme="1"/>
        <rFont val="Arial Narrow"/>
        <family val="2"/>
      </rPr>
      <t>.</t>
    </r>
    <r>
      <rPr>
        <sz val="12"/>
        <color theme="1"/>
        <rFont val="Arial Narrow"/>
        <family val="2"/>
      </rPr>
      <t xml:space="preserve"> (</t>
    </r>
    <r>
      <rPr>
        <sz val="12"/>
        <color theme="1"/>
        <rFont val="Arial Narrow"/>
        <family val="2"/>
        <charset val="238"/>
      </rPr>
      <t>poslovi satničara - stupac Q)</t>
    </r>
  </si>
  <si>
    <t>Vodite računa o predmetu kojeg učitelj poučava.</t>
  </si>
  <si>
    <t>UKUPNO NOOR</t>
  </si>
  <si>
    <t>Ukupno NOOR</t>
  </si>
  <si>
    <t>UKUPNO OSTALI POSLOVI IZ NOOR</t>
  </si>
  <si>
    <t>Asje Petričić 7, 23000 Zadar</t>
  </si>
  <si>
    <t>Zadarska županija</t>
  </si>
  <si>
    <t>Osnovna škola Šimuna Kožičića Benje</t>
  </si>
  <si>
    <t>Dražen Adžić, prof.</t>
  </si>
  <si>
    <t>1.A</t>
  </si>
  <si>
    <t>1.B</t>
  </si>
  <si>
    <t>1.C</t>
  </si>
  <si>
    <t>1.D</t>
  </si>
  <si>
    <t>1.E</t>
  </si>
  <si>
    <t>1. PŠ DIKLO</t>
  </si>
  <si>
    <t>2.A</t>
  </si>
  <si>
    <t>2.B</t>
  </si>
  <si>
    <t>2.C</t>
  </si>
  <si>
    <t>2.D</t>
  </si>
  <si>
    <t>2.E</t>
  </si>
  <si>
    <t>1. PŠ PUNTAMIKA</t>
  </si>
  <si>
    <t>2. PŠ DIKLO</t>
  </si>
  <si>
    <t>2. PŠ PUNTAMIKA</t>
  </si>
  <si>
    <t>3.A</t>
  </si>
  <si>
    <t>3.B</t>
  </si>
  <si>
    <t>3.C</t>
  </si>
  <si>
    <t>3.D</t>
  </si>
  <si>
    <t>3.E</t>
  </si>
  <si>
    <t>3. PŠ DIKLO</t>
  </si>
  <si>
    <t>3. PŠ PUNTAMIKA</t>
  </si>
  <si>
    <t>4.A</t>
  </si>
  <si>
    <t>4.B</t>
  </si>
  <si>
    <t>4.C</t>
  </si>
  <si>
    <t>4.D</t>
  </si>
  <si>
    <t>4.E</t>
  </si>
  <si>
    <t>1.A PRODUŽENI BORAVAK</t>
  </si>
  <si>
    <t>PŠ DIKLO PRODUŽENI BORAVAK</t>
  </si>
  <si>
    <t>Njemački jezik</t>
  </si>
  <si>
    <t>Maja Ležajić</t>
  </si>
  <si>
    <t>Dino Colić</t>
  </si>
  <si>
    <t>Nina Dogan Bajlo</t>
  </si>
  <si>
    <t>Diana Ljutić</t>
  </si>
  <si>
    <t>Melita Knežević</t>
  </si>
  <si>
    <t>Antonela Puharić Burčul</t>
  </si>
  <si>
    <t>Ana Parać Burčul</t>
  </si>
  <si>
    <t>defektolog - logoped</t>
  </si>
  <si>
    <t>Sandra Tomić</t>
  </si>
  <si>
    <t>Željka Perinčić</t>
  </si>
  <si>
    <t>Gordana Šarić</t>
  </si>
  <si>
    <t>Marijana Šarić</t>
  </si>
  <si>
    <t>Martina Čulina</t>
  </si>
  <si>
    <t>Tadijana Torić</t>
  </si>
  <si>
    <t>Josipa Gospić</t>
  </si>
  <si>
    <t>Višnja Juras</t>
  </si>
  <si>
    <t>Jasminka Perinić</t>
  </si>
  <si>
    <t>Martina Kotrščak Šušnja</t>
  </si>
  <si>
    <t>Snježana Diklan</t>
  </si>
  <si>
    <t>Anela Gugo</t>
  </si>
  <si>
    <t>Maja Stella</t>
  </si>
  <si>
    <t>Marina Ivković</t>
  </si>
  <si>
    <t>Tanja Vulić</t>
  </si>
  <si>
    <t>Božena Raspović</t>
  </si>
  <si>
    <t>Hilda Ćurjurić Žagar</t>
  </si>
  <si>
    <t>Katarina Markulin</t>
  </si>
  <si>
    <t>Danijela Kovač</t>
  </si>
  <si>
    <t>Josipa Toman</t>
  </si>
  <si>
    <t>Nataša Petković</t>
  </si>
  <si>
    <t>Stipe Vestić</t>
  </si>
  <si>
    <t>Andrijana Ramov</t>
  </si>
  <si>
    <t>Mira Knez</t>
  </si>
  <si>
    <t>Koraljka Rakvin</t>
  </si>
  <si>
    <t>Nevia Ljubičić</t>
  </si>
  <si>
    <t>Monika Pestić</t>
  </si>
  <si>
    <t>Josipa Čačić Orlović</t>
  </si>
  <si>
    <t>Marija Vičević</t>
  </si>
  <si>
    <t>Engleski i talijanski jezik</t>
  </si>
  <si>
    <t>Nikolina Škara</t>
  </si>
  <si>
    <t>Engleski i francuski jezik</t>
  </si>
  <si>
    <t>Anita Visković</t>
  </si>
  <si>
    <t>Irena Rukavina</t>
  </si>
  <si>
    <t>Engleski jezik  i talijanski jezik</t>
  </si>
  <si>
    <t>Engleski jezik</t>
  </si>
  <si>
    <t>Silva Pestić</t>
  </si>
  <si>
    <t>Katarina Šarunić</t>
  </si>
  <si>
    <t>Vesna Uhoda</t>
  </si>
  <si>
    <t>Ivka Šarlija</t>
  </si>
  <si>
    <t>Ljiljana Medić</t>
  </si>
  <si>
    <t>Engleski i njemački jezik</t>
  </si>
  <si>
    <t>Daniela Pijaca</t>
  </si>
  <si>
    <t>Doris Vihar</t>
  </si>
  <si>
    <t>Kristina Kraljev</t>
  </si>
  <si>
    <t>Jela Stošić (Martina Marković)</t>
  </si>
  <si>
    <t>Tanja Čavka</t>
  </si>
  <si>
    <t>Žanet Bilušić</t>
  </si>
  <si>
    <t>Lidija Lazanja</t>
  </si>
  <si>
    <t>Lidija Ivon</t>
  </si>
  <si>
    <t>Ivan Brkljača</t>
  </si>
  <si>
    <t>Miro Bašić</t>
  </si>
  <si>
    <t>Josip Celić</t>
  </si>
  <si>
    <t>Ante Knez</t>
  </si>
  <si>
    <t>Nenad Pepić</t>
  </si>
  <si>
    <t>Lovre Lovrinov</t>
  </si>
  <si>
    <t>Mirjana Peša</t>
  </si>
  <si>
    <t>Renata Čizmin</t>
  </si>
  <si>
    <t>Petra Vulić</t>
  </si>
  <si>
    <t>Ružica Zelić</t>
  </si>
  <si>
    <t>Iva Žižić</t>
  </si>
  <si>
    <t>Irena Sučić (Lucija Šikić)</t>
  </si>
  <si>
    <t>Dora Kolega</t>
  </si>
  <si>
    <t>defektolog - edu.rehab.</t>
  </si>
  <si>
    <t>Informatika i Tehnička kultura</t>
  </si>
  <si>
    <t>4. PŠ PUNTAMIKA</t>
  </si>
  <si>
    <t>0959021630</t>
  </si>
  <si>
    <t>13-107-004</t>
  </si>
  <si>
    <t>6.D</t>
  </si>
  <si>
    <t>8.D</t>
  </si>
  <si>
    <t>OŠ BARTULA KAŠIĆA</t>
  </si>
  <si>
    <t>ZADAR</t>
  </si>
  <si>
    <t xml:space="preserve">OŠ Petar Lorini </t>
  </si>
  <si>
    <t>Sali</t>
  </si>
  <si>
    <t>6.e</t>
  </si>
  <si>
    <t>8.e</t>
  </si>
  <si>
    <t>5.D</t>
  </si>
  <si>
    <t>OŠ Galovac</t>
  </si>
  <si>
    <t>Galovac</t>
  </si>
  <si>
    <t>7.e</t>
  </si>
  <si>
    <t xml:space="preserve">              </t>
  </si>
  <si>
    <t>Petra Mijajleski</t>
  </si>
  <si>
    <t xml:space="preserve"> </t>
  </si>
  <si>
    <t>Tamara Maroja Rimanić</t>
  </si>
  <si>
    <t>Ana Sekula</t>
  </si>
  <si>
    <t>8.B</t>
  </si>
  <si>
    <t>6.f</t>
  </si>
  <si>
    <t>8.C</t>
  </si>
  <si>
    <t>8.F</t>
  </si>
  <si>
    <t xml:space="preserve">Iva Nimac Miljević </t>
  </si>
  <si>
    <t>Ivana Strika</t>
  </si>
  <si>
    <t>Ana Mariani Jokić</t>
  </si>
  <si>
    <t>Ivana Puljiz</t>
  </si>
  <si>
    <t>Emilija Zelenčić</t>
  </si>
  <si>
    <t>Talijanski jezik</t>
  </si>
  <si>
    <t xml:space="preserve"> TJEDNA RADNA OBVEZA U ŠK. GOD. 2024./2025. UČITELJA I STRUČNIH SURADNIKA </t>
  </si>
  <si>
    <t>Ana Dokoza Ivanov</t>
  </si>
  <si>
    <t>Suzana Lončar Menoski</t>
  </si>
  <si>
    <t>2.A PRODUŽENI BORAVAK</t>
  </si>
  <si>
    <t>Marija Perović Mišković</t>
  </si>
  <si>
    <t>Marija Batur</t>
  </si>
  <si>
    <t>6.c, 7.a,7.b,7.c</t>
  </si>
  <si>
    <t>7.A</t>
  </si>
  <si>
    <t>8.a,8.b,8.c, 6.b</t>
  </si>
  <si>
    <t>7.d,7.e,7.f,5.d</t>
  </si>
  <si>
    <t>6.d,5.e,5.f</t>
  </si>
  <si>
    <t>6.f,8.d,8.e</t>
  </si>
  <si>
    <t>5.a,5.b,6.a</t>
  </si>
  <si>
    <t>5.A</t>
  </si>
  <si>
    <t>Vlatka Stanić</t>
  </si>
  <si>
    <t>5.c,6.e,8.f</t>
  </si>
  <si>
    <t>5.a,b,c,d,f, 6.a,b,c,
7.a,b,c,d,e,f,  8.a,b,c</t>
  </si>
  <si>
    <t>5.B</t>
  </si>
  <si>
    <t>5.e, 6.d,e,f, 7.d,e,f</t>
  </si>
  <si>
    <t>7.c, 8.a,b,c</t>
  </si>
  <si>
    <t>Lucija Šango (Iva Dešpoja)</t>
  </si>
  <si>
    <t>6.d,6.f, 7.d,7.e,7.f</t>
  </si>
  <si>
    <t>5.d,f, 8.d,e,f</t>
  </si>
  <si>
    <t>Nikolina Klanac (Dina Babić)</t>
  </si>
  <si>
    <t>7.a,b, 5.a,b,c</t>
  </si>
  <si>
    <t>6.a,b,c,e, 5.e</t>
  </si>
  <si>
    <t>XY</t>
  </si>
  <si>
    <t>Domagoj Šalom Zrilić</t>
  </si>
  <si>
    <t>Paula Vulinović Peroš</t>
  </si>
  <si>
    <t>7.a,b,c, 8.a,b,c,e,f</t>
  </si>
  <si>
    <t>7.d,e,f, 8.d</t>
  </si>
  <si>
    <t>5.d,e,f,6.d,e,f,7.d,e,f,8.d,f</t>
  </si>
  <si>
    <t>6.d,e,f, 5.d,f</t>
  </si>
  <si>
    <t>5.a,c,6.a,b,7.a,b,c,8.a,b,c</t>
  </si>
  <si>
    <t>5.b,e, 6.c, 7.d,e,f, 8.d,e,f</t>
  </si>
  <si>
    <t>Priroda - 5.a,b,c, 6.a,b,c Biologija - 7.a,b,c, 8.a,b,c</t>
  </si>
  <si>
    <t xml:space="preserve">Priroda - 5.d,e,f, 6.d,e,f   Biologija - 7.d,ef,8.d,e,f             </t>
  </si>
  <si>
    <t>Iva Dešpoja</t>
  </si>
  <si>
    <t>7.a,b,c,d,e, 8.a,b,c,e,f</t>
  </si>
  <si>
    <t>7.f, 8.d</t>
  </si>
  <si>
    <t>5.a,b,c,d,e,f                      INF izb 7.def, 7.abc</t>
  </si>
  <si>
    <t>1.,2.,3.,4. Diklo, 2.a</t>
  </si>
  <si>
    <t>Informatika izborna</t>
  </si>
  <si>
    <t>Andrea Golem (Matea Karadža Vulin)</t>
  </si>
  <si>
    <t>TK 8.d,e,f; INF 6.a,b,c,d,e,f, INF izb 7.abc,7.def</t>
  </si>
  <si>
    <t>č.s. Katarina Pendeš</t>
  </si>
  <si>
    <t>1.a,b,d, 2.a,c, 3.a,b,c,d, 6.d, 6.e</t>
  </si>
  <si>
    <t>1.c,e, 2.b, 3.e, 4.a,b, 5.c, 6.a,b, 7.b,c</t>
  </si>
  <si>
    <t>5.C</t>
  </si>
  <si>
    <t>5.F</t>
  </si>
  <si>
    <t>5.d,e,f, 6.f, 7.d,e,f, 8.d,e,f</t>
  </si>
  <si>
    <t>5.a,b, 7.a, 8.a,b,c</t>
  </si>
  <si>
    <t>1.,2.,3.Diklo,1.,2.,3.,4. Puntamika</t>
  </si>
  <si>
    <t>2.d, 4.c,d,e, 6.c</t>
  </si>
  <si>
    <t>5.def, 6df, 7.df, 8.abc, 8.def, 4.Punt.</t>
  </si>
  <si>
    <t>5.bc,4.Punt.</t>
  </si>
  <si>
    <t>EJ 1.-3.Diklo
5.e,6.f; FJ 7.bc, 7.d, 4.d,Pun</t>
  </si>
  <si>
    <t>EJ 6.c, 7.b,c, 8.c FJ 5.bc, 6bce, 8.a</t>
  </si>
  <si>
    <t>EJ 5.f,6.d,e, 7.d,e, NJ 7.e, 6.ac</t>
  </si>
  <si>
    <t>EJ 1.a, 2.d, 3.d, 4.a,c, NJ 4.ab, 4.cde, 5.a, 7.def, 8.abc, 8.def</t>
  </si>
  <si>
    <t>EJ 1.-4. Pu, TJ 5.a, 7.def, 8.abc, 8.def, 4ab, 4.cde</t>
  </si>
  <si>
    <t>EJ 5.a,b, 6.b, 8.a,b TJ 5.def, 6.df</t>
  </si>
  <si>
    <t>EJ 5.d, 7.f, 8.d,e,f TJ 7.ab, 6.abc</t>
  </si>
  <si>
    <t>7.f</t>
  </si>
  <si>
    <t>1.b,d,e, 2.a,c, 3.b,c,e, 4.e</t>
  </si>
  <si>
    <t>1.c, 2.b, 3.a, 4.b,d, 5.c, 6.a, 7.a</t>
  </si>
  <si>
    <t xml:space="preserve">Mate Ivić </t>
  </si>
  <si>
    <t>Lidija Tošić (Daniel Šango)</t>
  </si>
  <si>
    <t>7.D</t>
  </si>
  <si>
    <t>5.d,e, 6.d,e, 7.e,f, 8.d,f</t>
  </si>
  <si>
    <t>5.f, 6.a,b,f, 7.d, 8.e</t>
  </si>
  <si>
    <t>6.c,7.a,b,c, 8.a,b,c, 5.a,b,c</t>
  </si>
  <si>
    <t>5.a,b,c,d,e,f, 6.a,b,c,d,e,f, 7.a,b,c,d,e,f, 8.a,b,c</t>
  </si>
  <si>
    <t>5.a,b,c,d,e,f, 6.d,e,f, 
7.d,e,f, 8.b,d,e,f</t>
  </si>
  <si>
    <t>4.a,b,c,d,e,4.P,Di,  6a,b,c,7.a,b.c,8.a,c</t>
  </si>
  <si>
    <t>7.B</t>
  </si>
  <si>
    <t>Anita Ivanišević (Iva Karamarko)</t>
  </si>
  <si>
    <t xml:space="preserve">OŠ Smiljevac </t>
  </si>
  <si>
    <t>Zadar</t>
  </si>
  <si>
    <t>Gimnazija V. Nazora</t>
  </si>
  <si>
    <t>PŠ Diklo 1,2,3, MŠ 3.abc
1.a,1.bc,1.de, 2.cde,4.abde</t>
  </si>
  <si>
    <t>5.a,b,c,6.a,b,c, 7.a,b,c,8.a,b,c</t>
  </si>
  <si>
    <t>5.e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</si>
</sst>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.0"/>
    <numFmt numFmtId="165" formatCode="#,##0_ ;\-#,##0\ "/>
    <numFmt numFmtId="166" formatCode="_-* #,##0.0\ _k_n_-;\-* #,##0.0\ _k_n_-;_-* &quot;-&quot;??\ _k_n_-;_-@_-"/>
  </numFmts>
  <fonts count="2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C00000"/>
      <name val="Arial Narrow"/>
      <family val="2"/>
      <charset val="238"/>
    </font>
    <font>
      <sz val="11"/>
      <name val="Arial Narrow"/>
      <family val="2"/>
      <charset val="238"/>
    </font>
    <font>
      <sz val="6"/>
      <name val="Arial Narrow"/>
      <family val="2"/>
      <charset val="238"/>
    </font>
    <font>
      <b/>
      <sz val="10"/>
      <name val="Arial Narrow"/>
      <family val="2"/>
    </font>
    <font>
      <b/>
      <sz val="8"/>
      <color rgb="FFFF0000"/>
      <name val="Arial Narrow"/>
      <family val="2"/>
      <charset val="238"/>
    </font>
    <font>
      <b/>
      <sz val="11"/>
      <name val="Arial Narrow"/>
      <family val="2"/>
    </font>
    <font>
      <sz val="6"/>
      <color rgb="FFFF000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rgb="FFC00000"/>
      <name val="Arial Narrow"/>
      <family val="2"/>
      <charset val="238"/>
    </font>
    <font>
      <sz val="8"/>
      <color indexed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9"/>
      <name val="Arial Narrow"/>
      <family val="2"/>
      <charset val="238"/>
    </font>
    <font>
      <b/>
      <sz val="6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</font>
    <font>
      <b/>
      <sz val="8"/>
      <color indexed="10"/>
      <name val="Arial Narrow"/>
      <family val="2"/>
      <charset val="238"/>
    </font>
    <font>
      <b/>
      <sz val="8"/>
      <color indexed="36"/>
      <name val="Arial Narrow"/>
      <family val="2"/>
      <charset val="238"/>
    </font>
    <font>
      <b/>
      <sz val="7"/>
      <name val="Arial Narrow"/>
      <family val="2"/>
      <charset val="238"/>
    </font>
    <font>
      <b/>
      <i/>
      <sz val="7"/>
      <name val="Arial Narrow"/>
      <family val="2"/>
      <charset val="238"/>
    </font>
    <font>
      <sz val="8"/>
      <color indexed="36"/>
      <name val="Arial Narrow"/>
      <family val="2"/>
      <charset val="238"/>
    </font>
    <font>
      <b/>
      <sz val="9"/>
      <name val="Arial Narrow"/>
      <family val="2"/>
      <charset val="238"/>
    </font>
    <font>
      <sz val="7"/>
      <name val="Arial Narrow"/>
      <family val="2"/>
      <charset val="238"/>
    </font>
    <font>
      <b/>
      <sz val="6"/>
      <color rgb="FF7030A0"/>
      <name val="Arial Narrow"/>
      <family val="2"/>
      <charset val="238"/>
    </font>
    <font>
      <i/>
      <sz val="7"/>
      <name val="Arial Narrow"/>
      <family val="2"/>
      <charset val="238"/>
    </font>
    <font>
      <sz val="8"/>
      <color theme="0"/>
      <name val="Arial Narrow"/>
      <family val="2"/>
      <charset val="238"/>
    </font>
    <font>
      <sz val="6"/>
      <name val="Calibri"/>
      <family val="2"/>
      <charset val="238"/>
    </font>
    <font>
      <sz val="8"/>
      <name val="Arial"/>
      <family val="2"/>
    </font>
    <font>
      <b/>
      <sz val="10"/>
      <color indexed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5"/>
      <name val="Arial Narrow"/>
      <family val="2"/>
      <charset val="238"/>
    </font>
    <font>
      <sz val="10"/>
      <color rgb="FF9C0006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7030A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8"/>
      <color rgb="FF9C0006"/>
      <name val="Arial Narrow"/>
      <family val="2"/>
      <charset val="238"/>
    </font>
    <font>
      <sz val="6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6"/>
      <color theme="1"/>
      <name val="Arial Narrow"/>
      <family val="2"/>
      <charset val="238"/>
    </font>
    <font>
      <b/>
      <sz val="10"/>
      <color rgb="FF7030A0"/>
      <name val="Arial Narrow"/>
      <family val="2"/>
      <charset val="238"/>
    </font>
    <font>
      <b/>
      <sz val="9"/>
      <color rgb="FFFF0000"/>
      <name val="Arial Narrow"/>
      <family val="2"/>
    </font>
    <font>
      <sz val="10"/>
      <name val="Arial Narrow"/>
      <family val="2"/>
    </font>
    <font>
      <b/>
      <sz val="7"/>
      <color rgb="FF7030A0"/>
      <name val="Arial Narrow"/>
      <family val="2"/>
    </font>
    <font>
      <sz val="10"/>
      <color theme="1"/>
      <name val="Arial Narrow"/>
      <family val="2"/>
    </font>
    <font>
      <b/>
      <sz val="10"/>
      <color rgb="FF7030A0"/>
      <name val="Arial Narrow"/>
      <family val="2"/>
    </font>
    <font>
      <b/>
      <sz val="9"/>
      <color theme="1"/>
      <name val="Arial Narrow"/>
      <family val="2"/>
    </font>
    <font>
      <sz val="6"/>
      <color rgb="FF7030A0"/>
      <name val="Arial Narrow"/>
      <family val="2"/>
      <charset val="238"/>
    </font>
    <font>
      <sz val="10"/>
      <color rgb="FF9C0006"/>
      <name val="Arial Narrow"/>
      <family val="2"/>
    </font>
    <font>
      <sz val="8"/>
      <name val="Arial Narrow"/>
      <family val="2"/>
    </font>
    <font>
      <b/>
      <sz val="8"/>
      <color rgb="FF7030A0"/>
      <name val="Arial Narrow"/>
      <family val="2"/>
      <charset val="238"/>
    </font>
    <font>
      <b/>
      <sz val="10"/>
      <color rgb="FFC00000"/>
      <name val="Calibri"/>
      <family val="2"/>
      <charset val="238"/>
      <scheme val="minor"/>
    </font>
    <font>
      <b/>
      <sz val="8"/>
      <color rgb="FFFF0000"/>
      <name val="Arial Narrow"/>
      <family val="2"/>
    </font>
    <font>
      <b/>
      <sz val="8"/>
      <color rgb="FF7030A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5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color rgb="FFC00000"/>
      <name val="Arial"/>
      <family val="2"/>
    </font>
    <font>
      <sz val="6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Narrow"/>
      <family val="2"/>
      <charset val="238"/>
    </font>
    <font>
      <b/>
      <sz val="8"/>
      <color theme="1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  <charset val="238"/>
    </font>
    <font>
      <b/>
      <sz val="6"/>
      <color rgb="FFFF0000"/>
      <name val="Arial Narrow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9"/>
      <name val="Arial Narrow"/>
      <family val="2"/>
    </font>
    <font>
      <sz val="11"/>
      <color rgb="FF006100"/>
      <name val="Arial Narrow"/>
      <family val="2"/>
      <charset val="238"/>
    </font>
    <font>
      <sz val="10"/>
      <color rgb="FFFF0000"/>
      <name val="Arial Narrow"/>
      <family val="2"/>
    </font>
    <font>
      <b/>
      <sz val="10"/>
      <color rgb="FFC00000"/>
      <name val="Arial Narrow"/>
      <family val="2"/>
    </font>
    <font>
      <sz val="6"/>
      <color rgb="FF9C0006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sz val="11"/>
      <color rgb="FFFF0000"/>
      <name val="Arial Narrow"/>
      <family val="2"/>
    </font>
    <font>
      <sz val="8"/>
      <color rgb="FF7030A0"/>
      <name val="Arial Narrow"/>
      <family val="2"/>
      <charset val="238"/>
    </font>
    <font>
      <sz val="10"/>
      <color rgb="FF7030A0"/>
      <name val="Arial Narrow"/>
      <family val="2"/>
    </font>
    <font>
      <sz val="6"/>
      <color indexed="60"/>
      <name val="Arial Narrow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6"/>
      <color theme="1"/>
      <name val="Arial Narrow"/>
      <family val="2"/>
    </font>
    <font>
      <b/>
      <sz val="12"/>
      <color rgb="FFC00000"/>
      <name val="Arial Narrow"/>
      <family val="2"/>
    </font>
    <font>
      <b/>
      <sz val="16"/>
      <color theme="0"/>
      <name val="Calibri"/>
      <family val="2"/>
      <charset val="238"/>
      <scheme val="minor"/>
    </font>
    <font>
      <sz val="12"/>
      <color rgb="FFC00000"/>
      <name val="Arial Narrow"/>
      <family val="2"/>
      <charset val="238"/>
    </font>
    <font>
      <sz val="9"/>
      <color rgb="FF9C6500"/>
      <name val="Arial Narrow"/>
      <family val="2"/>
    </font>
    <font>
      <b/>
      <sz val="8"/>
      <color rgb="FFC00000"/>
      <name val="Arial Narrow"/>
      <family val="2"/>
    </font>
    <font>
      <sz val="11"/>
      <color theme="1"/>
      <name val="Arial Narrow"/>
      <family val="2"/>
    </font>
    <font>
      <sz val="8"/>
      <color rgb="FF9C0006"/>
      <name val="Calibri"/>
      <family val="2"/>
      <charset val="238"/>
      <scheme val="minor"/>
    </font>
    <font>
      <b/>
      <sz val="6"/>
      <color theme="1"/>
      <name val="Arial Narrow"/>
      <family val="2"/>
    </font>
    <font>
      <b/>
      <sz val="12"/>
      <color rgb="FF9C0006"/>
      <name val="Calibri"/>
      <family val="2"/>
      <charset val="238"/>
      <scheme val="minor"/>
    </font>
    <font>
      <sz val="11"/>
      <color rgb="FF006100"/>
      <name val="Arial Narrow"/>
      <family val="2"/>
    </font>
    <font>
      <sz val="11"/>
      <color rgb="FF9C0006"/>
      <name val="Arial Narrow"/>
      <family val="2"/>
    </font>
    <font>
      <b/>
      <sz val="14"/>
      <color rgb="FFC00000"/>
      <name val="Arial Narrow"/>
      <family val="2"/>
    </font>
    <font>
      <sz val="9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rgb="FFC00000"/>
      <name val="Calibri"/>
      <family val="2"/>
      <charset val="238"/>
      <scheme val="minor"/>
    </font>
    <font>
      <b/>
      <sz val="10"/>
      <color rgb="FF9C6500"/>
      <name val="Calibri"/>
      <family val="2"/>
      <scheme val="minor"/>
    </font>
    <font>
      <b/>
      <sz val="14"/>
      <color theme="1"/>
      <name val="Arial Narrow"/>
      <family val="2"/>
    </font>
    <font>
      <b/>
      <sz val="10.5"/>
      <color rgb="FFC00000"/>
      <name val="Calibri"/>
      <family val="2"/>
      <scheme val="minor"/>
    </font>
    <font>
      <sz val="12"/>
      <color rgb="FF9C6500"/>
      <name val="Arial Narrow"/>
      <family val="2"/>
    </font>
    <font>
      <sz val="12"/>
      <color rgb="FF9C0006"/>
      <name val="Arial Narrow"/>
      <family val="2"/>
    </font>
    <font>
      <sz val="12"/>
      <name val="Arial Narrow"/>
      <family val="2"/>
    </font>
    <font>
      <b/>
      <sz val="14"/>
      <color rgb="FFFF0000"/>
      <name val="Arial Narrow"/>
      <family val="2"/>
    </font>
    <font>
      <sz val="12"/>
      <name val="Calibri"/>
      <family val="2"/>
    </font>
    <font>
      <sz val="12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name val="Calibri"/>
      <family val="2"/>
      <scheme val="minor"/>
    </font>
    <font>
      <sz val="14"/>
      <color rgb="FF9C0006"/>
      <name val="Calibri"/>
      <family val="2"/>
      <charset val="238"/>
      <scheme val="minor"/>
    </font>
    <font>
      <b/>
      <sz val="12"/>
      <color rgb="FFFD0362"/>
      <name val="Arial Narrow"/>
      <family val="2"/>
      <charset val="238"/>
    </font>
    <font>
      <sz val="8"/>
      <color rgb="FF0061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4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  <charset val="238"/>
    </font>
    <font>
      <sz val="14"/>
      <name val="Calibri"/>
      <family val="2"/>
    </font>
    <font>
      <b/>
      <sz val="14"/>
      <name val="Calibri"/>
      <family val="2"/>
    </font>
    <font>
      <sz val="14"/>
      <name val="Arial Narrow"/>
      <family val="2"/>
    </font>
    <font>
      <sz val="14"/>
      <name val="Calibri"/>
      <family val="2"/>
      <charset val="238"/>
      <scheme val="minor"/>
    </font>
    <font>
      <sz val="14"/>
      <name val="Arial Narrow"/>
      <family val="2"/>
      <charset val="238"/>
    </font>
    <font>
      <sz val="14"/>
      <name val="Calibri"/>
      <family val="2"/>
      <scheme val="minor"/>
    </font>
    <font>
      <b/>
      <sz val="14"/>
      <name val="Arial Narrow"/>
      <family val="2"/>
    </font>
    <font>
      <b/>
      <sz val="8"/>
      <color rgb="FFC00000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color theme="0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006100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4"/>
      <color rgb="FF9C65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4"/>
      <color rgb="FFC00000"/>
      <name val="Arial Narrow"/>
      <family val="2"/>
      <charset val="238"/>
    </font>
    <font>
      <sz val="14"/>
      <color rgb="FF006100"/>
      <name val="Calibri"/>
      <family val="2"/>
      <charset val="238"/>
      <scheme val="minor"/>
    </font>
    <font>
      <sz val="14"/>
      <color rgb="FF9C6500"/>
      <name val="Calibri"/>
      <family val="2"/>
      <charset val="238"/>
      <scheme val="minor"/>
    </font>
    <font>
      <b/>
      <sz val="14"/>
      <color theme="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9C0006"/>
      <name val="Arial Narrow"/>
      <family val="2"/>
      <charset val="238"/>
    </font>
    <font>
      <sz val="14"/>
      <color rgb="FF9C0006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sz val="18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b/>
      <sz val="12"/>
      <color rgb="FFC0000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8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0"/>
      <name val="Arial Narrow"/>
      <family val="2"/>
      <charset val="238"/>
    </font>
    <font>
      <b/>
      <shadow/>
      <sz val="14"/>
      <color theme="0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2"/>
      <name val="Calibri"/>
      <family val="2"/>
      <charset val="238"/>
      <scheme val="minor"/>
    </font>
    <font>
      <b/>
      <i/>
      <sz val="1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b/>
      <sz val="18"/>
      <color theme="0"/>
      <name val="Arial Narrow"/>
      <family val="2"/>
      <charset val="238"/>
    </font>
    <font>
      <b/>
      <sz val="20"/>
      <color theme="0"/>
      <name val="Arial Narrow"/>
      <family val="2"/>
      <charset val="238"/>
    </font>
    <font>
      <sz val="14"/>
      <color indexed="81"/>
      <name val="Calibri"/>
      <family val="2"/>
      <scheme val="minor"/>
    </font>
    <font>
      <b/>
      <sz val="9"/>
      <name val="Arial Narrow"/>
      <family val="2"/>
    </font>
    <font>
      <sz val="11"/>
      <color rgb="FFC00000"/>
      <name val="Arial Narrow"/>
      <family val="2"/>
      <charset val="238"/>
    </font>
    <font>
      <sz val="8"/>
      <color rgb="FFC00000"/>
      <name val="Arial Narrow"/>
      <family val="2"/>
      <charset val="238"/>
    </font>
    <font>
      <b/>
      <sz val="9"/>
      <color rgb="FFC00000"/>
      <name val="Arial Narrow"/>
      <family val="2"/>
      <charset val="238"/>
    </font>
    <font>
      <sz val="9"/>
      <color rgb="FFC00000"/>
      <name val="Arial Narrow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26"/>
      <color rgb="FFC00000"/>
      <name val="Arial Narrow"/>
      <family val="2"/>
    </font>
    <font>
      <b/>
      <sz val="6"/>
      <color rgb="FFC00000"/>
      <name val="Arial Narrow"/>
      <family val="2"/>
    </font>
    <font>
      <b/>
      <sz val="8"/>
      <color theme="0"/>
      <name val="Arial Narrow"/>
      <family val="2"/>
    </font>
    <font>
      <sz val="8"/>
      <color rgb="FFC00000"/>
      <name val="Arial Narrow"/>
      <family val="2"/>
    </font>
    <font>
      <b/>
      <sz val="12"/>
      <color rgb="FFC00000"/>
      <name val="Calibri"/>
      <family val="2"/>
      <charset val="238"/>
      <scheme val="minor"/>
    </font>
    <font>
      <sz val="10"/>
      <color rgb="FFC00000"/>
      <name val="Arial Narrow"/>
      <family val="2"/>
    </font>
    <font>
      <sz val="8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11"/>
      <color rgb="FFC00000"/>
      <name val="Arial Narrow"/>
      <family val="2"/>
    </font>
    <font>
      <b/>
      <sz val="3"/>
      <name val="Arial Narrow"/>
      <family val="2"/>
      <charset val="238"/>
    </font>
    <font>
      <b/>
      <sz val="3"/>
      <color rgb="FF7030A0"/>
      <name val="Arial Narrow"/>
      <family val="2"/>
      <charset val="238"/>
    </font>
    <font>
      <b/>
      <sz val="6"/>
      <color rgb="FF7030A0"/>
      <name val="Arial"/>
      <family val="2"/>
      <charset val="238"/>
    </font>
    <font>
      <sz val="12"/>
      <color theme="1"/>
      <name val="Arial Narrow"/>
      <family val="2"/>
      <charset val="238"/>
    </font>
    <font>
      <sz val="6"/>
      <name val="Arial Narrow"/>
      <family val="2"/>
    </font>
    <font>
      <b/>
      <sz val="8"/>
      <color theme="3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theme="5" tint="-0.249977111117893"/>
      <name val="Arial Narrow"/>
      <family val="2"/>
    </font>
    <font>
      <b/>
      <sz val="8"/>
      <color theme="7" tint="-0.249977111117893"/>
      <name val="Arial Narrow"/>
      <family val="2"/>
    </font>
    <font>
      <b/>
      <sz val="8"/>
      <color theme="8" tint="-0.249977111117893"/>
      <name val="Arial Narrow"/>
      <family val="2"/>
    </font>
    <font>
      <b/>
      <sz val="8"/>
      <color theme="9" tint="-0.249977111117893"/>
      <name val="Arial Narrow"/>
      <family val="2"/>
    </font>
    <font>
      <b/>
      <sz val="8"/>
      <color rgb="FF00B050"/>
      <name val="Arial Narrow"/>
      <family val="2"/>
    </font>
    <font>
      <b/>
      <sz val="8"/>
      <color theme="6" tint="-0.499984740745262"/>
      <name val="Arial Narrow"/>
      <family val="2"/>
    </font>
    <font>
      <b/>
      <sz val="8"/>
      <color rgb="FFFF6699"/>
      <name val="Arial Narrow"/>
      <family val="2"/>
    </font>
    <font>
      <b/>
      <sz val="11"/>
      <color rgb="FFC00000"/>
      <name val="Arial Narrow"/>
      <family val="2"/>
    </font>
    <font>
      <sz val="8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BCF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AF4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B9B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/>
      <top/>
      <bottom style="thin">
        <color indexed="64"/>
      </bottom>
      <diagonal/>
    </border>
    <border>
      <left/>
      <right style="thin">
        <color rgb="FF7030A0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medium">
        <color indexed="36"/>
      </right>
      <top/>
      <bottom style="thin">
        <color indexed="64"/>
      </bottom>
      <diagonal/>
    </border>
    <border>
      <left style="medium">
        <color indexed="36"/>
      </left>
      <right/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36"/>
      </right>
      <top style="thin">
        <color indexed="64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/>
      <right style="medium">
        <color indexed="3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030A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20"/>
      </right>
      <top/>
      <bottom style="thin">
        <color rgb="FF703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rgb="FF7030A0"/>
      </bottom>
      <diagonal/>
    </border>
    <border>
      <left/>
      <right style="thin">
        <color indexed="20"/>
      </right>
      <top style="thin">
        <color indexed="20"/>
      </top>
      <bottom style="thin">
        <color rgb="FF7030A0"/>
      </bottom>
      <diagonal/>
    </border>
    <border>
      <left style="thin">
        <color indexed="20"/>
      </left>
      <right/>
      <top style="thin">
        <color indexed="20"/>
      </top>
      <bottom style="thin">
        <color rgb="FF7030A0"/>
      </bottom>
      <diagonal/>
    </border>
    <border>
      <left style="thin">
        <color rgb="FFB2B2B2"/>
      </left>
      <right/>
      <top style="thin">
        <color rgb="FFB2B2B2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7030A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n">
        <color rgb="FFB2B2B2"/>
      </left>
      <right style="thin">
        <color rgb="FFB2B2B2"/>
      </right>
      <top style="medium">
        <color rgb="FF7030A0"/>
      </top>
      <bottom style="thin">
        <color rgb="FFB2B2B2"/>
      </bottom>
      <diagonal/>
    </border>
    <border>
      <left style="thin">
        <color rgb="FFB2B2B2"/>
      </left>
      <right style="medium">
        <color rgb="FF7030A0"/>
      </right>
      <top style="medium">
        <color rgb="FF7030A0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 style="thin">
        <color rgb="FFB2B2B2"/>
      </left>
      <right style="medium">
        <color rgb="FF7030A0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7030A0"/>
      </right>
      <top/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/>
      <bottom style="thin">
        <color indexed="64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B2B2B2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thin">
        <color indexed="64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B2B2B2"/>
      </left>
      <right style="medium">
        <color rgb="FF7030A0"/>
      </right>
      <top style="thin">
        <color rgb="FFB2B2B2"/>
      </top>
      <bottom/>
      <diagonal/>
    </border>
    <border>
      <left/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/>
      <right style="medium">
        <color rgb="FF7030A0"/>
      </right>
      <top/>
      <bottom/>
      <diagonal/>
    </border>
    <border>
      <left/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/>
      <bottom style="thin">
        <color indexed="64"/>
      </bottom>
      <diagonal/>
    </border>
    <border>
      <left style="medium">
        <color rgb="FF7030A0"/>
      </left>
      <right/>
      <top style="thin">
        <color rgb="FF7030A0"/>
      </top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thin">
        <color indexed="64"/>
      </right>
      <top/>
      <bottom/>
      <diagonal/>
    </border>
    <border>
      <left style="medium">
        <color rgb="FF7030A0"/>
      </left>
      <right/>
      <top style="medium">
        <color rgb="FF7030A0"/>
      </top>
      <bottom style="thin">
        <color rgb="FFB2B2B2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/>
      <diagonal/>
    </border>
    <border>
      <left/>
      <right style="thin">
        <color indexed="64"/>
      </right>
      <top style="medium">
        <color rgb="FF7030A0"/>
      </top>
      <bottom/>
      <diagonal/>
    </border>
    <border>
      <left style="thin">
        <color rgb="FFB2B2B2"/>
      </left>
      <right/>
      <top style="medium">
        <color rgb="FF7030A0"/>
      </top>
      <bottom style="thin">
        <color rgb="FFB2B2B2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medium">
        <color rgb="FF7030A0"/>
      </left>
      <right style="thin">
        <color indexed="64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indexed="20"/>
      </bottom>
      <diagonal/>
    </border>
    <border>
      <left style="thin">
        <color rgb="FF7030A0"/>
      </left>
      <right/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indexed="64"/>
      </bottom>
      <diagonal/>
    </border>
    <border>
      <left/>
      <right style="thin">
        <color rgb="FF7030A0"/>
      </right>
      <top style="thin">
        <color rgb="FF7030A0"/>
      </top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2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</cellStyleXfs>
  <cellXfs count="1788">
    <xf numFmtId="0" fontId="0" fillId="0" borderId="0" xfId="0"/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10" fillId="0" borderId="6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3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7" fillId="0" borderId="0" xfId="0" applyNumberFormat="1" applyFont="1" applyFill="1" applyBorder="1" applyProtection="1"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12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3" applyNumberFormat="1" applyFont="1" applyFill="1" applyBorder="1" applyAlignment="1" applyProtection="1">
      <alignment horizontal="center" vertical="center"/>
      <protection locked="0"/>
    </xf>
    <xf numFmtId="0" fontId="26" fillId="0" borderId="0" xfId="0" applyNumberFormat="1" applyFont="1" applyFill="1" applyAlignment="1" applyProtection="1">
      <alignment vertical="center"/>
      <protection locked="0"/>
    </xf>
    <xf numFmtId="0" fontId="16" fillId="0" borderId="0" xfId="0" applyNumberFormat="1" applyFont="1" applyFill="1" applyAlignment="1" applyProtection="1">
      <alignment vertical="center" wrapText="1"/>
      <protection locked="0"/>
    </xf>
    <xf numFmtId="0" fontId="17" fillId="0" borderId="0" xfId="0" applyNumberFormat="1" applyFont="1" applyFill="1" applyAlignment="1" applyProtection="1">
      <alignment horizontal="left" vertical="center" wrapText="1"/>
      <protection locked="0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NumberFormat="1" applyFont="1" applyFill="1" applyAlignment="1" applyProtection="1">
      <alignment vertical="center"/>
      <protection locked="0"/>
    </xf>
    <xf numFmtId="0" fontId="20" fillId="0" borderId="0" xfId="0" applyNumberFormat="1" applyFont="1" applyFill="1" applyAlignment="1" applyProtection="1">
      <alignment vertical="center"/>
      <protection locked="0"/>
    </xf>
    <xf numFmtId="0" fontId="7" fillId="0" borderId="0" xfId="0" applyNumberFormat="1" applyFont="1" applyFill="1" applyProtection="1">
      <protection locked="0"/>
    </xf>
    <xf numFmtId="0" fontId="7" fillId="0" borderId="0" xfId="0" applyNumberFormat="1" applyFont="1" applyProtection="1">
      <protection locked="0"/>
    </xf>
    <xf numFmtId="0" fontId="12" fillId="0" borderId="0" xfId="0" applyFont="1" applyFill="1" applyProtection="1"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3" fillId="16" borderId="0" xfId="6" applyFont="1" applyFill="1" applyBorder="1" applyAlignment="1" applyProtection="1">
      <alignment horizontal="center" textRotation="90" wrapText="1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23" fillId="16" borderId="2" xfId="6" applyFont="1" applyFill="1" applyAlignment="1" applyProtection="1">
      <alignment horizontal="center" textRotation="90" wrapText="1"/>
      <protection locked="0"/>
    </xf>
    <xf numFmtId="0" fontId="35" fillId="15" borderId="10" xfId="0" applyFont="1" applyFill="1" applyBorder="1" applyAlignment="1" applyProtection="1">
      <alignment vertical="center" wrapText="1"/>
      <protection locked="0"/>
    </xf>
    <xf numFmtId="0" fontId="35" fillId="15" borderId="0" xfId="0" applyFont="1" applyFill="1" applyBorder="1" applyAlignment="1" applyProtection="1">
      <alignment horizontal="left" vertical="center"/>
      <protection locked="0"/>
    </xf>
    <xf numFmtId="0" fontId="30" fillId="15" borderId="34" xfId="0" applyFont="1" applyFill="1" applyBorder="1" applyAlignment="1" applyProtection="1">
      <alignment horizontal="left" vertical="center"/>
      <protection locked="0"/>
    </xf>
    <xf numFmtId="0" fontId="35" fillId="15" borderId="7" xfId="0" applyFont="1" applyFill="1" applyBorder="1" applyAlignment="1" applyProtection="1">
      <alignment horizontal="left" vertical="center"/>
      <protection locked="0"/>
    </xf>
    <xf numFmtId="0" fontId="30" fillId="15" borderId="17" xfId="0" applyFont="1" applyFill="1" applyBorder="1" applyAlignment="1" applyProtection="1">
      <alignment horizontal="left" vertical="center"/>
      <protection locked="0"/>
    </xf>
    <xf numFmtId="0" fontId="29" fillId="20" borderId="10" xfId="0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7" fillId="15" borderId="42" xfId="0" applyFont="1" applyFill="1" applyBorder="1" applyAlignment="1" applyProtection="1">
      <alignment horizontal="center" textRotation="90"/>
      <protection locked="0"/>
    </xf>
    <xf numFmtId="0" fontId="7" fillId="15" borderId="43" xfId="0" applyFont="1" applyFill="1" applyBorder="1" applyAlignment="1" applyProtection="1">
      <alignment horizontal="center" textRotation="90" wrapText="1"/>
      <protection locked="0"/>
    </xf>
    <xf numFmtId="0" fontId="7" fillId="15" borderId="44" xfId="0" applyFont="1" applyFill="1" applyBorder="1" applyAlignment="1" applyProtection="1">
      <alignment horizontal="center" textRotation="90" wrapText="1"/>
      <protection locked="0"/>
    </xf>
    <xf numFmtId="0" fontId="7" fillId="15" borderId="0" xfId="0" applyFont="1" applyFill="1" applyBorder="1" applyAlignment="1" applyProtection="1">
      <alignment horizontal="center" textRotation="90" wrapText="1"/>
      <protection locked="0"/>
    </xf>
    <xf numFmtId="0" fontId="36" fillId="22" borderId="0" xfId="0" applyFont="1" applyFill="1" applyBorder="1" applyAlignment="1" applyProtection="1">
      <alignment horizontal="center" textRotation="90" wrapText="1"/>
      <protection locked="0"/>
    </xf>
    <xf numFmtId="0" fontId="7" fillId="20" borderId="22" xfId="0" applyFont="1" applyFill="1" applyBorder="1" applyAlignment="1" applyProtection="1">
      <alignment horizontal="center" textRotation="90" wrapText="1"/>
      <protection locked="0"/>
    </xf>
    <xf numFmtId="0" fontId="7" fillId="20" borderId="11" xfId="0" applyFont="1" applyFill="1" applyBorder="1" applyAlignment="1" applyProtection="1">
      <alignment horizontal="center" textRotation="90" wrapText="1"/>
      <protection locked="0"/>
    </xf>
    <xf numFmtId="0" fontId="7" fillId="15" borderId="46" xfId="0" applyFont="1" applyFill="1" applyBorder="1" applyAlignment="1" applyProtection="1">
      <alignment horizontal="right" textRotation="90"/>
      <protection locked="0"/>
    </xf>
    <xf numFmtId="0" fontId="7" fillId="15" borderId="35" xfId="0" applyFont="1" applyFill="1" applyBorder="1" applyAlignment="1" applyProtection="1">
      <alignment horizontal="right" textRotation="90"/>
      <protection locked="0"/>
    </xf>
    <xf numFmtId="0" fontId="7" fillId="15" borderId="0" xfId="0" applyFont="1" applyFill="1" applyBorder="1" applyAlignment="1" applyProtection="1">
      <alignment horizontal="right" textRotation="90"/>
      <protection locked="0"/>
    </xf>
    <xf numFmtId="0" fontId="7" fillId="20" borderId="23" xfId="0" applyFont="1" applyFill="1" applyBorder="1" applyAlignment="1" applyProtection="1">
      <alignment horizontal="right" textRotation="90" wrapText="1"/>
      <protection locked="0"/>
    </xf>
    <xf numFmtId="0" fontId="6" fillId="16" borderId="2" xfId="6" applyFont="1" applyFill="1" applyAlignment="1" applyProtection="1">
      <alignment horizontal="center" textRotation="90" wrapText="1"/>
      <protection locked="0"/>
    </xf>
    <xf numFmtId="0" fontId="7" fillId="15" borderId="10" xfId="0" applyFont="1" applyFill="1" applyBorder="1" applyAlignment="1" applyProtection="1">
      <alignment horizontal="center" textRotation="90"/>
      <protection locked="0"/>
    </xf>
    <xf numFmtId="0" fontId="7" fillId="15" borderId="10" xfId="0" applyFont="1" applyFill="1" applyBorder="1" applyAlignment="1" applyProtection="1">
      <alignment horizontal="center" textRotation="90" wrapText="1"/>
      <protection locked="0"/>
    </xf>
    <xf numFmtId="0" fontId="7" fillId="23" borderId="10" xfId="0" applyFont="1" applyFill="1" applyBorder="1" applyAlignment="1" applyProtection="1">
      <alignment horizontal="center" textRotation="90" wrapText="1"/>
      <protection locked="0"/>
    </xf>
    <xf numFmtId="0" fontId="33" fillId="0" borderId="0" xfId="0" applyFont="1" applyProtection="1">
      <protection locked="0"/>
    </xf>
    <xf numFmtId="0" fontId="7" fillId="0" borderId="10" xfId="0" applyFont="1" applyBorder="1" applyAlignment="1" applyProtection="1">
      <alignment shrinkToFit="1"/>
      <protection locked="0"/>
    </xf>
    <xf numFmtId="0" fontId="37" fillId="0" borderId="10" xfId="0" applyFont="1" applyFill="1" applyBorder="1" applyAlignment="1" applyProtection="1">
      <alignment wrapText="1"/>
      <protection locked="0"/>
    </xf>
    <xf numFmtId="0" fontId="38" fillId="0" borderId="49" xfId="0" applyFont="1" applyFill="1" applyBorder="1" applyAlignment="1" applyProtection="1">
      <protection locked="0"/>
    </xf>
    <xf numFmtId="0" fontId="25" fillId="0" borderId="10" xfId="0" applyFont="1" applyFill="1" applyBorder="1" applyProtection="1">
      <protection locked="0"/>
    </xf>
    <xf numFmtId="0" fontId="25" fillId="0" borderId="39" xfId="0" applyFont="1" applyFill="1" applyBorder="1" applyProtection="1">
      <protection locked="0"/>
    </xf>
    <xf numFmtId="0" fontId="9" fillId="15" borderId="10" xfId="13" applyFont="1" applyFill="1" applyBorder="1" applyAlignment="1" applyProtection="1">
      <alignment vertical="center"/>
      <protection locked="0"/>
    </xf>
    <xf numFmtId="0" fontId="9" fillId="0" borderId="10" xfId="0" applyFont="1" applyFill="1" applyBorder="1" applyProtection="1">
      <protection locked="0"/>
    </xf>
    <xf numFmtId="1" fontId="39" fillId="0" borderId="49" xfId="0" applyNumberFormat="1" applyFont="1" applyFill="1" applyBorder="1" applyProtection="1">
      <protection locked="0"/>
    </xf>
    <xf numFmtId="1" fontId="25" fillId="0" borderId="51" xfId="0" applyNumberFormat="1" applyFont="1" applyFill="1" applyBorder="1" applyProtection="1">
      <protection locked="0"/>
    </xf>
    <xf numFmtId="0" fontId="25" fillId="0" borderId="10" xfId="13" applyFont="1" applyFill="1" applyBorder="1" applyAlignment="1" applyProtection="1">
      <alignment vertical="center"/>
      <protection locked="0"/>
    </xf>
    <xf numFmtId="1" fontId="12" fillId="6" borderId="52" xfId="6" applyNumberFormat="1" applyFont="1" applyBorder="1" applyAlignment="1" applyProtection="1">
      <alignment horizontal="left" vertical="center" wrapText="1"/>
      <protection locked="0"/>
    </xf>
    <xf numFmtId="1" fontId="40" fillId="19" borderId="10" xfId="0" applyNumberFormat="1" applyFont="1" applyFill="1" applyBorder="1" applyAlignment="1" applyProtection="1">
      <alignment vertical="center"/>
      <protection locked="0"/>
    </xf>
    <xf numFmtId="0" fontId="9" fillId="0" borderId="39" xfId="13" applyFont="1" applyFill="1" applyBorder="1" applyAlignment="1" applyProtection="1">
      <alignment vertical="center"/>
      <protection locked="0"/>
    </xf>
    <xf numFmtId="0" fontId="9" fillId="0" borderId="10" xfId="13" applyFont="1" applyFill="1" applyBorder="1" applyAlignment="1" applyProtection="1">
      <alignment vertical="center"/>
      <protection locked="0"/>
    </xf>
    <xf numFmtId="0" fontId="25" fillId="0" borderId="53" xfId="13" applyFont="1" applyFill="1" applyBorder="1" applyAlignment="1" applyProtection="1">
      <alignment vertical="center"/>
      <protection locked="0"/>
    </xf>
    <xf numFmtId="1" fontId="25" fillId="0" borderId="10" xfId="9" applyNumberFormat="1" applyFont="1" applyFill="1" applyBorder="1" applyAlignment="1" applyProtection="1">
      <alignment vertical="center"/>
      <protection locked="0"/>
    </xf>
    <xf numFmtId="43" fontId="34" fillId="0" borderId="10" xfId="1" applyFont="1" applyFill="1" applyBorder="1" applyAlignment="1" applyProtection="1">
      <alignment horizontal="center" vertical="center" wrapText="1"/>
      <protection locked="0"/>
    </xf>
    <xf numFmtId="1" fontId="41" fillId="6" borderId="54" xfId="6" applyNumberFormat="1" applyFont="1" applyBorder="1" applyAlignment="1" applyProtection="1">
      <alignment horizontal="left" vertical="center" wrapText="1"/>
      <protection locked="0"/>
    </xf>
    <xf numFmtId="1" fontId="42" fillId="0" borderId="10" xfId="6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3" applyNumberFormat="1" applyFont="1" applyFill="1" applyBorder="1" applyAlignment="1" applyProtection="1">
      <alignment vertical="center"/>
      <protection locked="0"/>
    </xf>
    <xf numFmtId="164" fontId="9" fillId="0" borderId="10" xfId="11" applyNumberFormat="1" applyFont="1" applyFill="1" applyBorder="1" applyAlignment="1" applyProtection="1">
      <alignment vertical="center"/>
      <protection locked="0"/>
    </xf>
    <xf numFmtId="0" fontId="9" fillId="23" borderId="10" xfId="13" applyFont="1" applyFill="1" applyBorder="1" applyAlignment="1" applyProtection="1">
      <alignment horizontal="center" vertical="center"/>
      <protection locked="0"/>
    </xf>
    <xf numFmtId="1" fontId="9" fillId="0" borderId="10" xfId="0" applyNumberFormat="1" applyFont="1" applyFill="1" applyBorder="1" applyAlignment="1" applyProtection="1">
      <alignment vertical="center"/>
      <protection locked="0"/>
    </xf>
    <xf numFmtId="1" fontId="9" fillId="0" borderId="10" xfId="6" applyNumberFormat="1" applyFont="1" applyFill="1" applyBorder="1" applyAlignment="1" applyProtection="1">
      <alignment vertical="center"/>
      <protection locked="0"/>
    </xf>
    <xf numFmtId="1" fontId="25" fillId="0" borderId="10" xfId="2" applyNumberFormat="1" applyFont="1" applyFill="1" applyBorder="1" applyAlignment="1" applyProtection="1">
      <alignment horizontal="right" vertical="center"/>
      <protection locked="0"/>
    </xf>
    <xf numFmtId="1" fontId="7" fillId="0" borderId="10" xfId="13" applyNumberFormat="1" applyFont="1" applyFill="1" applyBorder="1" applyAlignment="1" applyProtection="1">
      <alignment horizontal="right" vertical="center"/>
      <protection locked="0"/>
    </xf>
    <xf numFmtId="165" fontId="7" fillId="0" borderId="10" xfId="1" applyNumberFormat="1" applyFont="1" applyFill="1" applyBorder="1" applyAlignment="1" applyProtection="1">
      <alignment vertical="center"/>
      <protection locked="0"/>
    </xf>
    <xf numFmtId="0" fontId="9" fillId="0" borderId="53" xfId="13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44" fillId="0" borderId="0" xfId="13" applyFont="1" applyFill="1" applyBorder="1" applyAlignment="1" applyProtection="1">
      <alignment horizontal="right" vertical="center"/>
      <protection locked="0"/>
    </xf>
    <xf numFmtId="1" fontId="9" fillId="0" borderId="0" xfId="0" applyNumberFormat="1" applyFont="1" applyFill="1" applyBorder="1" applyAlignment="1" applyProtection="1">
      <alignment vertical="center"/>
      <protection locked="0"/>
    </xf>
    <xf numFmtId="1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3" applyFont="1" applyFill="1" applyBorder="1" applyAlignment="1" applyProtection="1">
      <alignment horizontal="center" vertical="center"/>
      <protection locked="0"/>
    </xf>
    <xf numFmtId="1" fontId="25" fillId="0" borderId="0" xfId="3" applyNumberFormat="1" applyFont="1" applyFill="1" applyBorder="1" applyAlignment="1" applyProtection="1">
      <alignment vertical="center"/>
      <protection locked="0"/>
    </xf>
    <xf numFmtId="1" fontId="23" fillId="0" borderId="0" xfId="4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vertical="center"/>
      <protection locked="0"/>
    </xf>
    <xf numFmtId="164" fontId="7" fillId="0" borderId="0" xfId="6" applyNumberFormat="1" applyFont="1" applyFill="1" applyBorder="1" applyAlignment="1" applyProtection="1">
      <alignment vertical="center"/>
      <protection locked="0"/>
    </xf>
    <xf numFmtId="164" fontId="24" fillId="0" borderId="0" xfId="2" applyNumberFormat="1" applyFont="1" applyFill="1" applyBorder="1" applyAlignment="1" applyProtection="1">
      <alignment vertical="center"/>
      <protection locked="0"/>
    </xf>
    <xf numFmtId="1" fontId="27" fillId="0" borderId="0" xfId="0" applyNumberFormat="1" applyFont="1" applyFill="1" applyBorder="1" applyAlignment="1" applyProtection="1">
      <alignment vertical="center"/>
      <protection locked="0"/>
    </xf>
    <xf numFmtId="1" fontId="19" fillId="0" borderId="0" xfId="0" applyNumberFormat="1" applyFont="1" applyFill="1" applyBorder="1" applyAlignment="1" applyProtection="1">
      <alignment vertical="center"/>
      <protection locked="0"/>
    </xf>
    <xf numFmtId="1" fontId="46" fillId="0" borderId="0" xfId="3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47" fillId="0" borderId="10" xfId="0" applyFont="1" applyFill="1" applyBorder="1" applyAlignment="1" applyProtection="1">
      <alignment wrapText="1"/>
      <protection locked="0"/>
    </xf>
    <xf numFmtId="0" fontId="7" fillId="0" borderId="10" xfId="0" applyFont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7" fillId="15" borderId="10" xfId="0" applyFont="1" applyFill="1" applyBorder="1" applyProtection="1">
      <protection locked="0"/>
    </xf>
    <xf numFmtId="1" fontId="14" fillId="0" borderId="10" xfId="0" applyNumberFormat="1" applyFont="1" applyFill="1" applyBorder="1" applyProtection="1">
      <protection locked="0"/>
    </xf>
    <xf numFmtId="1" fontId="24" fillId="0" borderId="10" xfId="0" applyNumberFormat="1" applyFont="1" applyFill="1" applyBorder="1" applyProtection="1">
      <protection locked="0"/>
    </xf>
    <xf numFmtId="1" fontId="12" fillId="6" borderId="10" xfId="6" applyNumberFormat="1" applyFont="1" applyBorder="1" applyAlignment="1" applyProtection="1">
      <alignment horizontal="left" vertical="center" wrapText="1"/>
      <protection locked="0"/>
    </xf>
    <xf numFmtId="0" fontId="48" fillId="0" borderId="10" xfId="13" applyFont="1" applyFill="1" applyBorder="1" applyAlignment="1" applyProtection="1">
      <alignment vertical="center"/>
      <protection locked="0"/>
    </xf>
    <xf numFmtId="1" fontId="48" fillId="0" borderId="10" xfId="13" applyNumberFormat="1" applyFont="1" applyFill="1" applyBorder="1" applyAlignment="1" applyProtection="1">
      <alignment vertical="center"/>
      <protection locked="0"/>
    </xf>
    <xf numFmtId="1" fontId="13" fillId="0" borderId="10" xfId="9" applyNumberFormat="1" applyFont="1" applyFill="1" applyBorder="1" applyAlignment="1" applyProtection="1">
      <alignment vertical="center"/>
      <protection locked="0"/>
    </xf>
    <xf numFmtId="43" fontId="49" fillId="0" borderId="10" xfId="1" applyFont="1" applyFill="1" applyBorder="1" applyAlignment="1" applyProtection="1">
      <alignment horizontal="center" vertical="center" wrapText="1"/>
      <protection locked="0"/>
    </xf>
    <xf numFmtId="1" fontId="41" fillId="6" borderId="10" xfId="6" applyNumberFormat="1" applyFont="1" applyBorder="1" applyAlignment="1" applyProtection="1">
      <alignment horizontal="left" vertical="center" wrapText="1"/>
      <protection locked="0"/>
    </xf>
    <xf numFmtId="1" fontId="48" fillId="0" borderId="10" xfId="6" applyNumberFormat="1" applyFont="1" applyFill="1" applyBorder="1" applyAlignment="1" applyProtection="1">
      <alignment horizontal="center" vertical="center" wrapText="1"/>
      <protection locked="0"/>
    </xf>
    <xf numFmtId="164" fontId="48" fillId="0" borderId="10" xfId="11" applyNumberFormat="1" applyFont="1" applyFill="1" applyBorder="1" applyAlignment="1" applyProtection="1">
      <alignment vertical="center"/>
      <protection locked="0"/>
    </xf>
    <xf numFmtId="0" fontId="48" fillId="0" borderId="10" xfId="13" applyFont="1" applyFill="1" applyBorder="1" applyAlignment="1" applyProtection="1">
      <alignment horizontal="center" vertical="center"/>
      <protection locked="0"/>
    </xf>
    <xf numFmtId="1" fontId="48" fillId="0" borderId="10" xfId="0" applyNumberFormat="1" applyFont="1" applyFill="1" applyBorder="1" applyAlignment="1" applyProtection="1">
      <alignment vertical="center"/>
      <protection locked="0"/>
    </xf>
    <xf numFmtId="164" fontId="18" fillId="0" borderId="10" xfId="6" applyNumberFormat="1" applyFont="1" applyFill="1" applyBorder="1" applyAlignment="1" applyProtection="1">
      <alignment horizontal="right" vertical="center"/>
      <protection locked="0"/>
    </xf>
    <xf numFmtId="1" fontId="48" fillId="0" borderId="10" xfId="2" applyNumberFormat="1" applyFont="1" applyFill="1" applyBorder="1" applyAlignment="1" applyProtection="1">
      <alignment horizontal="right" vertical="center"/>
      <protection locked="0"/>
    </xf>
    <xf numFmtId="1" fontId="48" fillId="0" borderId="10" xfId="13" applyNumberFormat="1" applyFont="1" applyFill="1" applyBorder="1" applyAlignment="1" applyProtection="1">
      <alignment horizontal="right" vertical="center"/>
      <protection locked="0"/>
    </xf>
    <xf numFmtId="165" fontId="18" fillId="0" borderId="10" xfId="1" applyNumberFormat="1" applyFont="1" applyFill="1" applyBorder="1" applyAlignment="1" applyProtection="1">
      <alignment vertical="center"/>
      <protection locked="0"/>
    </xf>
    <xf numFmtId="0" fontId="47" fillId="6" borderId="10" xfId="6" applyFont="1" applyBorder="1" applyAlignment="1" applyProtection="1">
      <alignment horizontal="center" vertical="center"/>
      <protection locked="0"/>
    </xf>
    <xf numFmtId="0" fontId="50" fillId="0" borderId="0" xfId="13" applyFont="1" applyFill="1" applyBorder="1" applyAlignment="1" applyProtection="1">
      <alignment vertical="center"/>
      <protection locked="0"/>
    </xf>
    <xf numFmtId="1" fontId="50" fillId="0" borderId="0" xfId="13" applyNumberFormat="1" applyFont="1" applyFill="1" applyBorder="1" applyAlignment="1" applyProtection="1">
      <alignment vertical="center"/>
      <protection locked="0"/>
    </xf>
    <xf numFmtId="1" fontId="50" fillId="0" borderId="0" xfId="13" applyNumberFormat="1" applyFont="1" applyFill="1" applyBorder="1" applyAlignment="1" applyProtection="1">
      <alignment horizontal="center" vertical="center"/>
      <protection locked="0"/>
    </xf>
    <xf numFmtId="0" fontId="50" fillId="0" borderId="0" xfId="13" applyFont="1" applyFill="1" applyAlignment="1" applyProtection="1">
      <alignment vertical="center"/>
      <protection locked="0"/>
    </xf>
    <xf numFmtId="164" fontId="52" fillId="0" borderId="10" xfId="11" applyNumberFormat="1" applyFont="1" applyFill="1" applyBorder="1" applyAlignment="1" applyProtection="1">
      <alignment vertical="center"/>
      <protection locked="0"/>
    </xf>
    <xf numFmtId="164" fontId="52" fillId="0" borderId="11" xfId="11" applyNumberFormat="1" applyFont="1" applyFill="1" applyBorder="1" applyAlignment="1" applyProtection="1">
      <alignment vertical="center"/>
      <protection locked="0"/>
    </xf>
    <xf numFmtId="0" fontId="53" fillId="0" borderId="0" xfId="13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44" fillId="0" borderId="0" xfId="13" applyFont="1" applyFill="1" applyBorder="1" applyAlignment="1" applyProtection="1">
      <alignment vertical="center"/>
      <protection locked="0"/>
    </xf>
    <xf numFmtId="0" fontId="48" fillId="0" borderId="0" xfId="10" applyFont="1" applyFill="1" applyBorder="1" applyAlignment="1" applyProtection="1">
      <alignment vertical="center"/>
      <protection locked="0"/>
    </xf>
    <xf numFmtId="0" fontId="54" fillId="0" borderId="0" xfId="10" applyFont="1" applyFill="1" applyBorder="1" applyAlignment="1" applyProtection="1">
      <alignment vertical="center"/>
      <protection locked="0"/>
    </xf>
    <xf numFmtId="0" fontId="55" fillId="0" borderId="0" xfId="13" applyFont="1" applyFill="1" applyBorder="1" applyAlignment="1" applyProtection="1">
      <alignment vertical="center"/>
      <protection locked="0"/>
    </xf>
    <xf numFmtId="0" fontId="52" fillId="0" borderId="0" xfId="13" applyFont="1" applyFill="1" applyBorder="1" applyAlignment="1" applyProtection="1">
      <alignment vertical="center"/>
      <protection locked="0"/>
    </xf>
    <xf numFmtId="1" fontId="52" fillId="0" borderId="0" xfId="13" applyNumberFormat="1" applyFont="1" applyFill="1" applyBorder="1" applyAlignment="1" applyProtection="1">
      <alignment vertical="center"/>
      <protection locked="0"/>
    </xf>
    <xf numFmtId="0" fontId="13" fillId="0" borderId="0" xfId="13" applyFont="1" applyFill="1" applyBorder="1" applyAlignment="1" applyProtection="1">
      <alignment vertical="center"/>
      <protection locked="0"/>
    </xf>
    <xf numFmtId="1" fontId="1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13" applyFont="1" applyFill="1" applyBorder="1" applyAlignment="1" applyProtection="1">
      <alignment horizontal="center" vertical="center"/>
      <protection locked="0"/>
    </xf>
    <xf numFmtId="0" fontId="9" fillId="0" borderId="0" xfId="13" applyFont="1" applyFill="1" applyBorder="1" applyAlignment="1" applyProtection="1">
      <alignment vertical="center"/>
      <protection locked="0"/>
    </xf>
    <xf numFmtId="1" fontId="9" fillId="0" borderId="0" xfId="13" applyNumberFormat="1" applyFont="1" applyFill="1" applyBorder="1" applyAlignment="1" applyProtection="1">
      <alignment vertical="center"/>
      <protection locked="0"/>
    </xf>
    <xf numFmtId="1" fontId="56" fillId="0" borderId="0" xfId="9" applyNumberFormat="1" applyFont="1" applyFill="1" applyBorder="1" applyAlignment="1" applyProtection="1">
      <alignment vertical="center"/>
      <protection locked="0"/>
    </xf>
    <xf numFmtId="43" fontId="57" fillId="0" borderId="0" xfId="1" applyFont="1" applyFill="1" applyBorder="1" applyAlignment="1" applyProtection="1">
      <alignment horizontal="right" vertical="center" wrapText="1"/>
      <protection locked="0"/>
    </xf>
    <xf numFmtId="1" fontId="41" fillId="0" borderId="0" xfId="6" applyNumberFormat="1" applyFont="1" applyFill="1" applyBorder="1" applyAlignment="1" applyProtection="1">
      <alignment horizontal="left" vertical="center" wrapText="1"/>
      <protection locked="0"/>
    </xf>
    <xf numFmtId="1" fontId="58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52" fillId="0" borderId="0" xfId="11" applyNumberFormat="1" applyFont="1" applyFill="1" applyBorder="1" applyAlignment="1" applyProtection="1">
      <alignment vertical="center"/>
      <protection locked="0"/>
    </xf>
    <xf numFmtId="0" fontId="52" fillId="0" borderId="0" xfId="13" applyFont="1" applyFill="1" applyBorder="1" applyAlignment="1" applyProtection="1">
      <alignment horizontal="center" vertical="center"/>
      <protection locked="0"/>
    </xf>
    <xf numFmtId="1" fontId="52" fillId="0" borderId="0" xfId="0" applyNumberFormat="1" applyFont="1" applyFill="1" applyBorder="1" applyAlignment="1" applyProtection="1">
      <alignment vertical="center"/>
      <protection locked="0"/>
    </xf>
    <xf numFmtId="1" fontId="52" fillId="0" borderId="0" xfId="6" applyNumberFormat="1" applyFont="1" applyFill="1" applyBorder="1" applyAlignment="1" applyProtection="1">
      <alignment horizontal="right" vertical="center"/>
      <protection locked="0"/>
    </xf>
    <xf numFmtId="1" fontId="52" fillId="0" borderId="0" xfId="2" applyNumberFormat="1" applyFont="1" applyFill="1" applyBorder="1" applyAlignment="1" applyProtection="1">
      <alignment horizontal="right" vertical="center"/>
      <protection locked="0"/>
    </xf>
    <xf numFmtId="1" fontId="48" fillId="0" borderId="0" xfId="13" applyNumberFormat="1" applyFont="1" applyFill="1" applyBorder="1" applyAlignment="1" applyProtection="1">
      <alignment horizontal="right" vertical="center"/>
      <protection locked="0"/>
    </xf>
    <xf numFmtId="1" fontId="52" fillId="0" borderId="0" xfId="13" applyNumberFormat="1" applyFont="1" applyFill="1" applyBorder="1" applyAlignment="1" applyProtection="1">
      <alignment horizontal="right" vertical="center"/>
      <protection locked="0"/>
    </xf>
    <xf numFmtId="1" fontId="43" fillId="0" borderId="0" xfId="2" applyNumberFormat="1" applyFont="1" applyFill="1" applyBorder="1" applyAlignment="1" applyProtection="1">
      <alignment vertical="center"/>
      <protection locked="0"/>
    </xf>
    <xf numFmtId="1" fontId="59" fillId="0" borderId="0" xfId="9" applyNumberFormat="1" applyFont="1" applyFill="1" applyBorder="1" applyAlignment="1" applyProtection="1">
      <alignment vertical="center"/>
      <protection locked="0"/>
    </xf>
    <xf numFmtId="0" fontId="7" fillId="0" borderId="0" xfId="6" applyFont="1" applyFill="1" applyBorder="1" applyAlignment="1" applyProtection="1">
      <alignment vertical="center"/>
      <protection locked="0"/>
    </xf>
    <xf numFmtId="1" fontId="61" fillId="0" borderId="0" xfId="9" applyNumberFormat="1" applyFont="1" applyFill="1" applyBorder="1" applyAlignment="1" applyProtection="1">
      <alignment horizontal="center" vertical="center"/>
      <protection locked="0"/>
    </xf>
    <xf numFmtId="1" fontId="26" fillId="0" borderId="0" xfId="6" applyNumberFormat="1" applyFont="1" applyFill="1" applyBorder="1" applyAlignment="1" applyProtection="1">
      <alignment horizontal="center" vertical="center"/>
      <protection locked="0"/>
    </xf>
    <xf numFmtId="1" fontId="62" fillId="0" borderId="0" xfId="6" applyNumberFormat="1" applyFont="1" applyFill="1" applyBorder="1" applyAlignment="1" applyProtection="1">
      <alignment horizontal="center" vertical="center"/>
      <protection locked="0"/>
    </xf>
    <xf numFmtId="0" fontId="63" fillId="0" borderId="0" xfId="13" applyFont="1" applyFill="1" applyBorder="1" applyAlignment="1" applyProtection="1">
      <alignment vertical="center"/>
      <protection locked="0"/>
    </xf>
    <xf numFmtId="1" fontId="63" fillId="0" borderId="0" xfId="13" applyNumberFormat="1" applyFont="1" applyFill="1" applyBorder="1" applyAlignment="1" applyProtection="1">
      <alignment vertical="center"/>
      <protection locked="0"/>
    </xf>
    <xf numFmtId="1" fontId="1" fillId="0" borderId="0" xfId="9" applyNumberFormat="1" applyFill="1" applyBorder="1" applyAlignment="1" applyProtection="1">
      <alignment vertical="center"/>
      <protection locked="0"/>
    </xf>
    <xf numFmtId="1" fontId="62" fillId="0" borderId="0" xfId="13" applyNumberFormat="1" applyFont="1" applyFill="1" applyBorder="1" applyAlignment="1" applyProtection="1">
      <alignment vertical="center"/>
      <protection locked="0"/>
    </xf>
    <xf numFmtId="0" fontId="60" fillId="0" borderId="0" xfId="13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64" fillId="0" borderId="0" xfId="0" applyFont="1" applyFill="1" applyBorder="1" applyProtection="1">
      <protection locked="0"/>
    </xf>
    <xf numFmtId="0" fontId="48" fillId="0" borderId="0" xfId="0" applyFont="1" applyFill="1" applyBorder="1" applyProtection="1">
      <protection locked="0"/>
    </xf>
    <xf numFmtId="0" fontId="48" fillId="0" borderId="0" xfId="13" applyFont="1" applyFill="1" applyBorder="1" applyAlignment="1" applyProtection="1">
      <alignment horizontal="right" vertical="center"/>
      <protection locked="0"/>
    </xf>
    <xf numFmtId="0" fontId="25" fillId="0" borderId="0" xfId="13" applyFont="1" applyFill="1" applyBorder="1" applyAlignment="1" applyProtection="1">
      <alignment horizontal="right" vertical="center"/>
      <protection locked="0"/>
    </xf>
    <xf numFmtId="1" fontId="64" fillId="0" borderId="0" xfId="9" applyNumberFormat="1" applyFont="1" applyFill="1" applyBorder="1" applyAlignment="1" applyProtection="1">
      <alignment horizontal="right" vertical="center"/>
      <protection locked="0"/>
    </xf>
    <xf numFmtId="43" fontId="47" fillId="0" borderId="0" xfId="1" applyFont="1" applyFill="1" applyBorder="1" applyAlignment="1" applyProtection="1">
      <alignment horizontal="right" vertical="center" wrapText="1"/>
      <protection locked="0"/>
    </xf>
    <xf numFmtId="1" fontId="41" fillId="0" borderId="0" xfId="3" applyNumberFormat="1" applyFont="1" applyFill="1" applyBorder="1" applyAlignment="1" applyProtection="1">
      <alignment horizontal="left" vertical="center" wrapText="1"/>
      <protection locked="0"/>
    </xf>
    <xf numFmtId="1" fontId="48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48" fillId="0" borderId="0" xfId="6" applyNumberFormat="1" applyFont="1" applyFill="1" applyBorder="1" applyAlignment="1" applyProtection="1">
      <alignment horizontal="right" vertical="center"/>
      <protection locked="0"/>
    </xf>
    <xf numFmtId="164" fontId="48" fillId="0" borderId="0" xfId="11" applyNumberFormat="1" applyFont="1" applyFill="1" applyBorder="1" applyAlignment="1" applyProtection="1">
      <alignment horizontal="right" vertical="center"/>
      <protection locked="0"/>
    </xf>
    <xf numFmtId="0" fontId="48" fillId="0" borderId="0" xfId="13" applyFont="1" applyFill="1" applyBorder="1" applyAlignment="1" applyProtection="1">
      <alignment horizontal="center" vertical="center"/>
      <protection locked="0"/>
    </xf>
    <xf numFmtId="1" fontId="48" fillId="0" borderId="0" xfId="0" applyNumberFormat="1" applyFont="1" applyFill="1" applyBorder="1" applyAlignment="1" applyProtection="1">
      <alignment vertical="center"/>
      <protection locked="0"/>
    </xf>
    <xf numFmtId="1" fontId="48" fillId="0" borderId="0" xfId="2" applyNumberFormat="1" applyFont="1" applyFill="1" applyBorder="1" applyAlignment="1" applyProtection="1">
      <alignment horizontal="right" vertical="center"/>
      <protection locked="0"/>
    </xf>
    <xf numFmtId="1" fontId="43" fillId="0" borderId="0" xfId="2" applyNumberFormat="1" applyFont="1" applyFill="1" applyBorder="1" applyAlignment="1" applyProtection="1">
      <alignment horizontal="right" vertical="center"/>
      <protection locked="0"/>
    </xf>
    <xf numFmtId="165" fontId="48" fillId="0" borderId="0" xfId="1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Border="1" applyAlignment="1" applyProtection="1">
      <alignment horizontal="left" vertical="center"/>
      <protection locked="0"/>
    </xf>
    <xf numFmtId="1" fontId="60" fillId="0" borderId="0" xfId="13" applyNumberFormat="1" applyFont="1" applyFill="1" applyBorder="1" applyAlignment="1" applyProtection="1">
      <alignment vertical="center"/>
      <protection locked="0"/>
    </xf>
    <xf numFmtId="1" fontId="60" fillId="0" borderId="0" xfId="13" applyNumberFormat="1" applyFont="1" applyFill="1" applyBorder="1" applyAlignment="1" applyProtection="1">
      <alignment horizontal="center" vertical="center"/>
      <protection locked="0"/>
    </xf>
    <xf numFmtId="0" fontId="60" fillId="0" borderId="0" xfId="13" applyFont="1" applyFill="1" applyAlignment="1" applyProtection="1">
      <alignment vertical="center"/>
      <protection locked="0"/>
    </xf>
    <xf numFmtId="0" fontId="9" fillId="16" borderId="8" xfId="0" applyFont="1" applyFill="1" applyBorder="1" applyProtection="1">
      <protection locked="0"/>
    </xf>
    <xf numFmtId="0" fontId="37" fillId="16" borderId="10" xfId="0" applyFont="1" applyFill="1" applyBorder="1" applyAlignment="1" applyProtection="1">
      <alignment wrapText="1"/>
      <protection locked="0"/>
    </xf>
    <xf numFmtId="0" fontId="41" fillId="16" borderId="8" xfId="0" applyFont="1" applyFill="1" applyBorder="1" applyAlignment="1" applyProtection="1">
      <alignment horizontal="left" vertical="center" wrapText="1"/>
      <protection locked="0"/>
    </xf>
    <xf numFmtId="0" fontId="9" fillId="15" borderId="53" xfId="13" applyFont="1" applyFill="1" applyBorder="1" applyAlignment="1" applyProtection="1">
      <alignment horizontal="right" vertical="center"/>
      <protection locked="0"/>
    </xf>
    <xf numFmtId="0" fontId="44" fillId="0" borderId="10" xfId="13" applyFont="1" applyFill="1" applyBorder="1" applyAlignment="1" applyProtection="1">
      <alignment horizontal="right" vertical="center"/>
      <protection locked="0"/>
    </xf>
    <xf numFmtId="0" fontId="9" fillId="0" borderId="10" xfId="13" applyFont="1" applyFill="1" applyBorder="1" applyAlignment="1" applyProtection="1">
      <alignment horizontal="right" vertical="center"/>
      <protection locked="0"/>
    </xf>
    <xf numFmtId="0" fontId="66" fillId="0" borderId="10" xfId="13" applyFont="1" applyFill="1" applyBorder="1" applyAlignment="1" applyProtection="1">
      <alignment horizontal="right" vertical="center"/>
      <protection locked="0"/>
    </xf>
    <xf numFmtId="1" fontId="9" fillId="0" borderId="10" xfId="13" applyNumberFormat="1" applyFont="1" applyFill="1" applyBorder="1" applyAlignment="1" applyProtection="1">
      <alignment horizontal="right" vertical="center"/>
      <protection locked="0"/>
    </xf>
    <xf numFmtId="0" fontId="25" fillId="0" borderId="10" xfId="13" applyFont="1" applyFill="1" applyBorder="1" applyAlignment="1" applyProtection="1">
      <alignment horizontal="right" vertical="center"/>
      <protection locked="0"/>
    </xf>
    <xf numFmtId="1" fontId="12" fillId="6" borderId="55" xfId="6" applyNumberFormat="1" applyFont="1" applyBorder="1" applyAlignment="1" applyProtection="1">
      <alignment horizontal="left" vertical="center" wrapText="1"/>
      <protection locked="0"/>
    </xf>
    <xf numFmtId="0" fontId="48" fillId="0" borderId="39" xfId="0" applyFont="1" applyFill="1" applyBorder="1" applyAlignment="1" applyProtection="1">
      <alignment horizontal="right" vertical="center"/>
      <protection locked="0"/>
    </xf>
    <xf numFmtId="0" fontId="48" fillId="0" borderId="53" xfId="0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 applyProtection="1">
      <alignment horizontal="right" vertical="center"/>
      <protection locked="0"/>
    </xf>
    <xf numFmtId="0" fontId="48" fillId="0" borderId="39" xfId="13" applyFont="1" applyFill="1" applyBorder="1" applyAlignment="1" applyProtection="1">
      <alignment horizontal="right" vertical="center"/>
      <protection locked="0"/>
    </xf>
    <xf numFmtId="0" fontId="48" fillId="0" borderId="10" xfId="13" applyFont="1" applyFill="1" applyBorder="1" applyAlignment="1" applyProtection="1">
      <alignment horizontal="right" vertical="center"/>
      <protection locked="0"/>
    </xf>
    <xf numFmtId="1" fontId="25" fillId="0" borderId="10" xfId="9" applyNumberFormat="1" applyFont="1" applyFill="1" applyBorder="1" applyAlignment="1" applyProtection="1">
      <alignment horizontal="right" vertical="center"/>
      <protection locked="0"/>
    </xf>
    <xf numFmtId="43" fontId="12" fillId="0" borderId="56" xfId="1" applyFont="1" applyFill="1" applyBorder="1" applyAlignment="1" applyProtection="1">
      <alignment horizontal="right" vertical="center" wrapText="1"/>
      <protection locked="0"/>
    </xf>
    <xf numFmtId="1" fontId="9" fillId="0" borderId="39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11" applyNumberFormat="1" applyFont="1" applyFill="1" applyBorder="1" applyAlignment="1" applyProtection="1">
      <alignment horizontal="right" vertical="center"/>
      <protection locked="0"/>
    </xf>
    <xf numFmtId="0" fontId="9" fillId="0" borderId="10" xfId="13" applyFont="1" applyFill="1" applyBorder="1" applyAlignment="1" applyProtection="1">
      <alignment horizontal="center" vertical="center"/>
      <protection locked="0"/>
    </xf>
    <xf numFmtId="164" fontId="9" fillId="0" borderId="10" xfId="6" applyNumberFormat="1" applyFont="1" applyFill="1" applyBorder="1" applyAlignment="1" applyProtection="1">
      <alignment horizontal="right" vertical="center"/>
      <protection locked="0"/>
    </xf>
    <xf numFmtId="1" fontId="9" fillId="0" borderId="10" xfId="2" applyNumberFormat="1" applyFont="1" applyFill="1" applyBorder="1" applyAlignment="1" applyProtection="1">
      <alignment horizontal="right" vertical="center"/>
      <protection locked="0"/>
    </xf>
    <xf numFmtId="1" fontId="9" fillId="0" borderId="53" xfId="13" applyNumberFormat="1" applyFont="1" applyFill="1" applyBorder="1" applyAlignment="1" applyProtection="1">
      <alignment horizontal="right" vertical="center"/>
      <protection locked="0"/>
    </xf>
    <xf numFmtId="1" fontId="43" fillId="0" borderId="10" xfId="2" applyNumberFormat="1" applyFont="1" applyFill="1" applyBorder="1" applyAlignment="1" applyProtection="1">
      <alignment horizontal="right" vertical="center"/>
      <protection locked="0"/>
    </xf>
    <xf numFmtId="165" fontId="9" fillId="0" borderId="39" xfId="1" applyNumberFormat="1" applyFont="1" applyFill="1" applyBorder="1" applyAlignment="1" applyProtection="1">
      <alignment horizontal="right" vertical="center"/>
      <protection locked="0"/>
    </xf>
    <xf numFmtId="0" fontId="57" fillId="6" borderId="10" xfId="6" applyFont="1" applyBorder="1" applyAlignment="1" applyProtection="1">
      <alignment horizontal="center" vertical="center"/>
      <protection locked="0"/>
    </xf>
    <xf numFmtId="1" fontId="48" fillId="0" borderId="0" xfId="7" applyNumberFormat="1" applyFont="1" applyFill="1" applyBorder="1" applyAlignment="1" applyProtection="1">
      <alignment horizontal="center" vertical="center"/>
      <protection locked="0"/>
    </xf>
    <xf numFmtId="1" fontId="63" fillId="0" borderId="0" xfId="6" applyNumberFormat="1" applyFont="1" applyFill="1" applyBorder="1" applyAlignment="1" applyProtection="1">
      <alignment horizontal="center" vertical="center"/>
      <protection locked="0"/>
    </xf>
    <xf numFmtId="1" fontId="14" fillId="0" borderId="0" xfId="13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Protection="1">
      <protection locked="0"/>
    </xf>
    <xf numFmtId="0" fontId="37" fillId="0" borderId="0" xfId="0" applyFont="1" applyFill="1" applyBorder="1" applyAlignment="1" applyProtection="1">
      <alignment wrapText="1"/>
      <protection locked="0"/>
    </xf>
    <xf numFmtId="0" fontId="41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 applyProtection="1">
      <protection locked="0"/>
    </xf>
    <xf numFmtId="0" fontId="9" fillId="0" borderId="0" xfId="10" applyFont="1" applyFill="1" applyBorder="1" applyAlignment="1" applyProtection="1">
      <alignment horizontal="right" vertical="center"/>
      <protection locked="0"/>
    </xf>
    <xf numFmtId="0" fontId="9" fillId="0" borderId="0" xfId="13" applyFont="1" applyFill="1" applyBorder="1" applyAlignment="1" applyProtection="1">
      <alignment horizontal="right" vertical="center"/>
      <protection locked="0"/>
    </xf>
    <xf numFmtId="0" fontId="66" fillId="0" borderId="0" xfId="13" applyFont="1" applyFill="1" applyBorder="1" applyAlignment="1" applyProtection="1">
      <alignment horizontal="right" vertical="center"/>
      <protection locked="0"/>
    </xf>
    <xf numFmtId="1" fontId="9" fillId="0" borderId="0" xfId="13" applyNumberFormat="1" applyFont="1" applyFill="1" applyBorder="1" applyAlignment="1" applyProtection="1">
      <alignment horizontal="right" vertical="center"/>
      <protection locked="0"/>
    </xf>
    <xf numFmtId="0" fontId="40" fillId="0" borderId="0" xfId="13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Border="1" applyAlignment="1" applyProtection="1">
      <alignment horizontal="righ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" fontId="45" fillId="0" borderId="0" xfId="9" applyNumberFormat="1" applyFont="1" applyFill="1" applyBorder="1" applyAlignment="1" applyProtection="1">
      <alignment horizontal="right" vertical="center"/>
      <protection locked="0"/>
    </xf>
    <xf numFmtId="43" fontId="12" fillId="0" borderId="0" xfId="1" applyFont="1" applyFill="1" applyBorder="1" applyAlignment="1" applyProtection="1">
      <alignment horizontal="right" vertical="center" wrapText="1"/>
      <protection locked="0"/>
    </xf>
    <xf numFmtId="1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6" applyNumberFormat="1" applyFont="1" applyFill="1" applyBorder="1" applyAlignment="1" applyProtection="1">
      <alignment horizontal="right" vertical="center"/>
      <protection locked="0"/>
    </xf>
    <xf numFmtId="164" fontId="9" fillId="0" borderId="0" xfId="11" applyNumberFormat="1" applyFont="1" applyFill="1" applyBorder="1" applyAlignment="1" applyProtection="1">
      <alignment horizontal="right" vertical="center"/>
      <protection locked="0"/>
    </xf>
    <xf numFmtId="0" fontId="9" fillId="0" borderId="0" xfId="13" applyFont="1" applyFill="1" applyBorder="1" applyAlignment="1" applyProtection="1">
      <alignment horizontal="center" vertical="center"/>
      <protection locked="0"/>
    </xf>
    <xf numFmtId="1" fontId="9" fillId="0" borderId="0" xfId="2" applyNumberFormat="1" applyFont="1" applyFill="1" applyBorder="1" applyAlignment="1" applyProtection="1">
      <alignment horizontal="right" vertical="center"/>
      <protection locked="0"/>
    </xf>
    <xf numFmtId="165" fontId="9" fillId="0" borderId="0" xfId="1" applyNumberFormat="1" applyFont="1" applyFill="1" applyBorder="1" applyAlignment="1" applyProtection="1">
      <alignment horizontal="right" vertical="center"/>
      <protection locked="0"/>
    </xf>
    <xf numFmtId="0" fontId="57" fillId="0" borderId="0" xfId="6" applyFont="1" applyFill="1" applyBorder="1" applyAlignment="1" applyProtection="1">
      <alignment horizontal="center" vertical="center"/>
      <protection locked="0"/>
    </xf>
    <xf numFmtId="0" fontId="69" fillId="0" borderId="0" xfId="0" applyFont="1" applyFill="1" applyBorder="1" applyAlignment="1" applyProtection="1">
      <alignment vertical="center"/>
      <protection locked="0"/>
    </xf>
    <xf numFmtId="1" fontId="7" fillId="0" borderId="0" xfId="13" applyNumberFormat="1" applyFont="1" applyFill="1" applyBorder="1" applyAlignment="1" applyProtection="1">
      <alignment vertical="center"/>
      <protection locked="0"/>
    </xf>
    <xf numFmtId="1" fontId="70" fillId="0" borderId="0" xfId="9" applyNumberFormat="1" applyFont="1" applyFill="1" applyBorder="1" applyAlignment="1" applyProtection="1">
      <alignment vertical="center"/>
      <protection locked="0"/>
    </xf>
    <xf numFmtId="1" fontId="41" fillId="6" borderId="48" xfId="6" applyNumberFormat="1" applyFont="1" applyBorder="1" applyAlignment="1" applyProtection="1">
      <alignment horizontal="left" vertical="center" wrapText="1"/>
      <protection locked="0"/>
    </xf>
    <xf numFmtId="0" fontId="9" fillId="15" borderId="0" xfId="13" applyFont="1" applyFill="1" applyBorder="1" applyAlignment="1" applyProtection="1">
      <alignment horizontal="right" vertical="center"/>
      <protection locked="0"/>
    </xf>
    <xf numFmtId="0" fontId="52" fillId="0" borderId="0" xfId="13" applyFont="1" applyFill="1" applyBorder="1" applyAlignment="1" applyProtection="1">
      <alignment horizontal="right" vertical="center"/>
      <protection locked="0"/>
    </xf>
    <xf numFmtId="0" fontId="71" fillId="0" borderId="0" xfId="8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1" fontId="71" fillId="0" borderId="0" xfId="8" applyNumberFormat="1" applyFont="1" applyFill="1" applyBorder="1" applyAlignment="1" applyProtection="1">
      <alignment horizontal="right" vertical="center"/>
      <protection locked="0"/>
    </xf>
    <xf numFmtId="1" fontId="41" fillId="6" borderId="0" xfId="6" applyNumberFormat="1" applyFont="1" applyBorder="1" applyAlignment="1" applyProtection="1">
      <alignment horizontal="left" vertical="center" wrapText="1"/>
      <protection locked="0"/>
    </xf>
    <xf numFmtId="1" fontId="25" fillId="0" borderId="0" xfId="7" applyNumberFormat="1" applyFont="1" applyFill="1" applyBorder="1" applyAlignment="1" applyProtection="1">
      <alignment horizontal="right" vertical="center"/>
      <protection locked="0"/>
    </xf>
    <xf numFmtId="1" fontId="72" fillId="0" borderId="0" xfId="7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1" fontId="18" fillId="0" borderId="0" xfId="9" applyNumberFormat="1" applyFont="1" applyFill="1" applyBorder="1" applyAlignment="1" applyProtection="1">
      <alignment horizontal="center" vertical="center"/>
      <protection locked="0"/>
    </xf>
    <xf numFmtId="1" fontId="25" fillId="0" borderId="0" xfId="9" applyNumberFormat="1" applyFont="1" applyFill="1" applyBorder="1" applyAlignment="1" applyProtection="1">
      <alignment horizontal="right" vertical="center"/>
      <protection locked="0"/>
    </xf>
    <xf numFmtId="0" fontId="57" fillId="0" borderId="0" xfId="6" applyFont="1" applyFill="1" applyBorder="1" applyAlignment="1" applyProtection="1">
      <alignment horizontal="left" vertical="center"/>
      <protection locked="0"/>
    </xf>
    <xf numFmtId="0" fontId="18" fillId="0" borderId="10" xfId="0" applyFont="1" applyBorder="1" applyProtection="1">
      <protection locked="0"/>
    </xf>
    <xf numFmtId="0" fontId="37" fillId="0" borderId="10" xfId="0" applyFont="1" applyFill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wrapText="1"/>
      <protection locked="0"/>
    </xf>
    <xf numFmtId="0" fontId="9" fillId="0" borderId="10" xfId="0" applyFont="1" applyFill="1" applyBorder="1" applyAlignment="1" applyProtection="1">
      <alignment vertical="center"/>
      <protection locked="0"/>
    </xf>
    <xf numFmtId="0" fontId="25" fillId="0" borderId="10" xfId="0" applyFont="1" applyFill="1" applyBorder="1" applyAlignment="1" applyProtection="1">
      <alignment vertical="center"/>
      <protection locked="0"/>
    </xf>
    <xf numFmtId="0" fontId="9" fillId="15" borderId="10" xfId="13" applyFont="1" applyFill="1" applyBorder="1" applyAlignment="1" applyProtection="1">
      <alignment horizontal="right" vertical="center"/>
      <protection locked="0"/>
    </xf>
    <xf numFmtId="1" fontId="23" fillId="6" borderId="10" xfId="6" applyNumberFormat="1" applyFont="1" applyBorder="1" applyAlignment="1" applyProtection="1">
      <alignment horizontal="left" vertical="center" wrapText="1"/>
      <protection locked="0"/>
    </xf>
    <xf numFmtId="43" fontId="12" fillId="0" borderId="10" xfId="1" applyFont="1" applyFill="1" applyBorder="1" applyAlignment="1" applyProtection="1">
      <alignment horizontal="right" vertical="center" wrapText="1"/>
      <protection locked="0"/>
    </xf>
    <xf numFmtId="1" fontId="9" fillId="0" borderId="10" xfId="6" applyNumberFormat="1" applyFont="1" applyFill="1" applyBorder="1" applyAlignment="1" applyProtection="1">
      <alignment horizontal="center" vertical="center" wrapText="1"/>
      <protection locked="0"/>
    </xf>
    <xf numFmtId="165" fontId="9" fillId="0" borderId="10" xfId="1" applyNumberFormat="1" applyFont="1" applyFill="1" applyBorder="1" applyAlignment="1" applyProtection="1">
      <alignment horizontal="right" vertical="center"/>
      <protection locked="0"/>
    </xf>
    <xf numFmtId="0" fontId="57" fillId="6" borderId="10" xfId="6" applyFont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wrapText="1"/>
      <protection locked="0"/>
    </xf>
    <xf numFmtId="0" fontId="73" fillId="0" borderId="10" xfId="0" applyFont="1" applyFill="1" applyBorder="1" applyAlignment="1" applyProtection="1">
      <alignment wrapText="1"/>
      <protection locked="0"/>
    </xf>
    <xf numFmtId="0" fontId="48" fillId="0" borderId="10" xfId="0" applyFont="1" applyFill="1" applyBorder="1" applyProtection="1">
      <protection locked="0"/>
    </xf>
    <xf numFmtId="0" fontId="54" fillId="0" borderId="10" xfId="0" applyFont="1" applyFill="1" applyBorder="1" applyProtection="1">
      <protection locked="0"/>
    </xf>
    <xf numFmtId="0" fontId="64" fillId="0" borderId="10" xfId="13" applyFont="1" applyFill="1" applyBorder="1" applyAlignment="1" applyProtection="1">
      <alignment vertical="center"/>
      <protection locked="0"/>
    </xf>
    <xf numFmtId="1" fontId="64" fillId="0" borderId="10" xfId="13" applyNumberFormat="1" applyFont="1" applyFill="1" applyBorder="1" applyAlignment="1" applyProtection="1">
      <alignment vertical="center"/>
      <protection locked="0"/>
    </xf>
    <xf numFmtId="1" fontId="9" fillId="0" borderId="10" xfId="13" applyNumberFormat="1" applyFont="1" applyFill="1" applyBorder="1" applyAlignment="1" applyProtection="1">
      <alignment vertical="center"/>
      <protection locked="0"/>
    </xf>
    <xf numFmtId="0" fontId="9" fillId="0" borderId="10" xfId="12" applyFont="1" applyFill="1" applyBorder="1" applyAlignment="1" applyProtection="1">
      <alignment vertical="center"/>
      <protection locked="0"/>
    </xf>
    <xf numFmtId="1" fontId="74" fillId="0" borderId="10" xfId="12" applyNumberFormat="1" applyFont="1" applyFill="1" applyBorder="1" applyAlignment="1" applyProtection="1">
      <alignment vertical="center"/>
      <protection locked="0"/>
    </xf>
    <xf numFmtId="1" fontId="49" fillId="0" borderId="10" xfId="4" applyNumberFormat="1" applyFont="1" applyFill="1" applyBorder="1" applyAlignment="1" applyProtection="1">
      <alignment horizontal="center" vertical="center" wrapText="1"/>
      <protection locked="0"/>
    </xf>
    <xf numFmtId="164" fontId="48" fillId="0" borderId="10" xfId="11" applyNumberFormat="1" applyFont="1" applyFill="1" applyBorder="1" applyAlignment="1" applyProtection="1">
      <alignment horizontal="right" vertical="center"/>
      <protection locked="0"/>
    </xf>
    <xf numFmtId="164" fontId="48" fillId="0" borderId="10" xfId="6" applyNumberFormat="1" applyFont="1" applyFill="1" applyBorder="1" applyAlignment="1" applyProtection="1">
      <alignment horizontal="right" vertical="center"/>
      <protection locked="0"/>
    </xf>
    <xf numFmtId="165" fontId="48" fillId="0" borderId="10" xfId="1" applyNumberFormat="1" applyFont="1" applyFill="1" applyBorder="1" applyAlignment="1" applyProtection="1">
      <alignment horizontal="right" vertical="center"/>
      <protection locked="0"/>
    </xf>
    <xf numFmtId="0" fontId="49" fillId="6" borderId="10" xfId="6" applyFont="1" applyBorder="1" applyAlignment="1" applyProtection="1">
      <alignment vertical="center"/>
      <protection locked="0"/>
    </xf>
    <xf numFmtId="0" fontId="9" fillId="0" borderId="10" xfId="2" applyFont="1" applyFill="1" applyBorder="1" applyAlignment="1" applyProtection="1">
      <alignment horizontal="right" vertical="center"/>
      <protection locked="0"/>
    </xf>
    <xf numFmtId="0" fontId="18" fillId="0" borderId="10" xfId="0" applyNumberFormat="1" applyFont="1" applyFill="1" applyBorder="1" applyAlignment="1" applyProtection="1">
      <alignment vertical="center"/>
      <protection locked="0"/>
    </xf>
    <xf numFmtId="0" fontId="73" fillId="0" borderId="10" xfId="0" applyNumberFormat="1" applyFont="1" applyFill="1" applyBorder="1" applyAlignment="1" applyProtection="1">
      <alignment vertical="center" wrapText="1"/>
      <protection locked="0"/>
    </xf>
    <xf numFmtId="0" fontId="12" fillId="0" borderId="10" xfId="0" applyNumberFormat="1" applyFont="1" applyFill="1" applyBorder="1" applyAlignment="1" applyProtection="1">
      <alignment vertical="center" wrapText="1"/>
      <protection locked="0"/>
    </xf>
    <xf numFmtId="0" fontId="48" fillId="0" borderId="10" xfId="0" applyNumberFormat="1" applyFont="1" applyFill="1" applyBorder="1" applyAlignment="1" applyProtection="1">
      <alignment vertical="center"/>
      <protection locked="0"/>
    </xf>
    <xf numFmtId="0" fontId="25" fillId="0" borderId="10" xfId="0" applyNumberFormat="1" applyFont="1" applyFill="1" applyBorder="1" applyAlignment="1" applyProtection="1">
      <alignment vertical="center"/>
      <protection locked="0"/>
    </xf>
    <xf numFmtId="0" fontId="25" fillId="0" borderId="10" xfId="0" applyNumberFormat="1" applyFont="1" applyFill="1" applyBorder="1" applyProtection="1">
      <protection locked="0"/>
    </xf>
    <xf numFmtId="0" fontId="9" fillId="15" borderId="10" xfId="0" applyNumberFormat="1" applyFont="1" applyFill="1" applyBorder="1" applyAlignment="1" applyProtection="1">
      <alignment vertical="center"/>
      <protection locked="0"/>
    </xf>
    <xf numFmtId="0" fontId="9" fillId="0" borderId="10" xfId="0" applyNumberFormat="1" applyFont="1" applyFill="1" applyBorder="1" applyAlignment="1" applyProtection="1">
      <alignment vertical="center"/>
      <protection locked="0"/>
    </xf>
    <xf numFmtId="0" fontId="64" fillId="0" borderId="10" xfId="0" applyNumberFormat="1" applyFont="1" applyFill="1" applyBorder="1" applyAlignment="1" applyProtection="1">
      <alignment vertical="center"/>
      <protection locked="0"/>
    </xf>
    <xf numFmtId="0" fontId="12" fillId="6" borderId="10" xfId="6" applyNumberFormat="1" applyFont="1" applyBorder="1" applyAlignment="1" applyProtection="1">
      <alignment horizontal="left" vertical="center" wrapText="1"/>
      <protection locked="0"/>
    </xf>
    <xf numFmtId="0" fontId="25" fillId="19" borderId="10" xfId="4" applyNumberFormat="1" applyFont="1" applyFill="1" applyBorder="1" applyAlignment="1" applyProtection="1">
      <alignment horizontal="center" vertical="center"/>
      <protection locked="0"/>
    </xf>
    <xf numFmtId="0" fontId="9" fillId="0" borderId="10" xfId="13" applyNumberFormat="1" applyFont="1" applyFill="1" applyBorder="1" applyAlignment="1" applyProtection="1">
      <alignment vertical="center"/>
      <protection locked="0"/>
    </xf>
    <xf numFmtId="0" fontId="76" fillId="0" borderId="10" xfId="3" applyNumberFormat="1" applyFont="1" applyFill="1" applyBorder="1" applyAlignment="1" applyProtection="1">
      <alignment vertical="center"/>
      <protection locked="0"/>
    </xf>
    <xf numFmtId="0" fontId="7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41" fillId="6" borderId="10" xfId="6" applyNumberFormat="1" applyFont="1" applyBorder="1" applyAlignment="1" applyProtection="1">
      <alignment horizontal="left" vertical="center" wrapText="1"/>
      <protection locked="0"/>
    </xf>
    <xf numFmtId="0" fontId="9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1" applyNumberFormat="1" applyFont="1" applyFill="1" applyBorder="1" applyAlignment="1" applyProtection="1">
      <alignment vertical="center"/>
      <protection locked="0"/>
    </xf>
    <xf numFmtId="0" fontId="48" fillId="0" borderId="10" xfId="0" applyNumberFormat="1" applyFont="1" applyFill="1" applyBorder="1" applyAlignment="1" applyProtection="1">
      <alignment horizontal="center" vertical="center"/>
      <protection locked="0"/>
    </xf>
    <xf numFmtId="0" fontId="48" fillId="0" borderId="10" xfId="6" applyNumberFormat="1" applyFont="1" applyFill="1" applyBorder="1" applyAlignment="1" applyProtection="1">
      <alignment horizontal="right" vertical="center"/>
      <protection locked="0"/>
    </xf>
    <xf numFmtId="0" fontId="48" fillId="0" borderId="10" xfId="2" applyNumberFormat="1" applyFont="1" applyFill="1" applyBorder="1" applyAlignment="1" applyProtection="1">
      <alignment horizontal="right" vertical="center"/>
      <protection locked="0"/>
    </xf>
    <xf numFmtId="0" fontId="48" fillId="0" borderId="10" xfId="13" applyNumberFormat="1" applyFont="1" applyFill="1" applyBorder="1" applyAlignment="1" applyProtection="1">
      <alignment horizontal="right" vertical="center"/>
      <protection locked="0"/>
    </xf>
    <xf numFmtId="0" fontId="48" fillId="0" borderId="10" xfId="9" applyNumberFormat="1" applyFont="1" applyFill="1" applyBorder="1" applyAlignment="1" applyProtection="1">
      <alignment vertical="center"/>
      <protection locked="0"/>
    </xf>
    <xf numFmtId="0" fontId="34" fillId="6" borderId="10" xfId="6" applyNumberFormat="1" applyFont="1" applyBorder="1" applyAlignment="1" applyProtection="1">
      <alignment horizontal="right" vertical="center"/>
      <protection locked="0"/>
    </xf>
    <xf numFmtId="0" fontId="7" fillId="0" borderId="0" xfId="0" applyNumberFormat="1" applyFont="1" applyBorder="1" applyProtection="1">
      <protection locked="0"/>
    </xf>
    <xf numFmtId="0" fontId="73" fillId="0" borderId="0" xfId="0" applyFont="1" applyFill="1" applyBorder="1" applyAlignment="1" applyProtection="1">
      <alignment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48" fillId="0" borderId="0" xfId="0" applyFont="1" applyFill="1" applyBorder="1" applyAlignment="1" applyProtection="1">
      <alignment vertical="center"/>
      <protection locked="0"/>
    </xf>
    <xf numFmtId="0" fontId="54" fillId="0" borderId="0" xfId="10" applyFont="1" applyFill="1" applyBorder="1" applyAlignment="1" applyProtection="1">
      <alignment horizontal="right" vertical="center"/>
      <protection locked="0"/>
    </xf>
    <xf numFmtId="0" fontId="78" fillId="0" borderId="0" xfId="12" applyFont="1" applyFill="1" applyBorder="1" applyAlignment="1" applyProtection="1">
      <alignment horizontal="right" vertical="center"/>
      <protection locked="0"/>
    </xf>
    <xf numFmtId="1" fontId="74" fillId="0" borderId="0" xfId="9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Border="1" applyAlignment="1" applyProtection="1">
      <alignment vertical="center"/>
      <protection locked="0"/>
    </xf>
    <xf numFmtId="0" fontId="60" fillId="0" borderId="0" xfId="13" applyFont="1" applyFill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10" xfId="0" applyFont="1" applyFill="1" applyBorder="1" applyAlignment="1" applyProtection="1">
      <alignment vertical="center" wrapText="1"/>
      <protection locked="0"/>
    </xf>
    <xf numFmtId="0" fontId="48" fillId="0" borderId="10" xfId="0" applyFont="1" applyFill="1" applyBorder="1" applyAlignment="1" applyProtection="1">
      <alignment vertical="center"/>
      <protection locked="0"/>
    </xf>
    <xf numFmtId="0" fontId="54" fillId="0" borderId="10" xfId="0" applyFont="1" applyFill="1" applyBorder="1" applyAlignment="1" applyProtection="1">
      <alignment vertical="center"/>
      <protection locked="0"/>
    </xf>
    <xf numFmtId="0" fontId="45" fillId="19" borderId="10" xfId="13" applyFont="1" applyFill="1" applyBorder="1" applyAlignment="1" applyProtection="1">
      <alignment horizontal="center" vertical="center"/>
      <protection locked="0"/>
    </xf>
    <xf numFmtId="1" fontId="25" fillId="0" borderId="10" xfId="3" applyNumberFormat="1" applyFont="1" applyFill="1" applyBorder="1" applyAlignment="1" applyProtection="1">
      <alignment vertical="center"/>
      <protection locked="0"/>
    </xf>
    <xf numFmtId="1" fontId="18" fillId="0" borderId="10" xfId="9" applyNumberFormat="1" applyFont="1" applyFill="1" applyBorder="1" applyAlignment="1" applyProtection="1">
      <alignment vertical="center"/>
      <protection locked="0"/>
    </xf>
    <xf numFmtId="0" fontId="47" fillId="6" borderId="10" xfId="6" applyFont="1" applyBorder="1" applyAlignment="1" applyProtection="1">
      <alignment vertical="center"/>
      <protection locked="0"/>
    </xf>
    <xf numFmtId="0" fontId="79" fillId="0" borderId="10" xfId="0" applyFont="1" applyBorder="1" applyAlignment="1" applyProtection="1">
      <alignment vertical="center" wrapText="1"/>
      <protection locked="0"/>
    </xf>
    <xf numFmtId="0" fontId="2" fillId="0" borderId="0" xfId="2" applyFill="1" applyBorder="1" applyAlignment="1" applyProtection="1">
      <alignment vertical="center"/>
      <protection locked="0"/>
    </xf>
    <xf numFmtId="164" fontId="7" fillId="0" borderId="0" xfId="6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Fill="1" applyBorder="1" applyAlignment="1" applyProtection="1">
      <alignment horizontal="right" vertical="center"/>
      <protection locked="0"/>
    </xf>
    <xf numFmtId="1" fontId="60" fillId="0" borderId="0" xfId="6" applyNumberFormat="1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47" fillId="0" borderId="10" xfId="0" applyFont="1" applyBorder="1" applyAlignment="1" applyProtection="1">
      <alignment vertical="center" wrapText="1"/>
      <protection locked="0"/>
    </xf>
    <xf numFmtId="164" fontId="25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7" fillId="20" borderId="10" xfId="0" applyFont="1" applyFill="1" applyBorder="1" applyProtection="1">
      <protection locked="0"/>
    </xf>
    <xf numFmtId="0" fontId="80" fillId="0" borderId="39" xfId="0" applyFont="1" applyFill="1" applyBorder="1" applyAlignment="1" applyProtection="1">
      <alignment vertical="center"/>
      <protection locked="0"/>
    </xf>
    <xf numFmtId="0" fontId="80" fillId="0" borderId="10" xfId="0" applyFont="1" applyFill="1" applyBorder="1" applyAlignment="1" applyProtection="1">
      <alignment vertical="center"/>
      <protection locked="0"/>
    </xf>
    <xf numFmtId="1" fontId="80" fillId="0" borderId="10" xfId="13" applyNumberFormat="1" applyFont="1" applyFill="1" applyBorder="1" applyAlignment="1" applyProtection="1">
      <alignment vertical="center"/>
      <protection locked="0"/>
    </xf>
    <xf numFmtId="1" fontId="81" fillId="0" borderId="10" xfId="9" applyNumberFormat="1" applyFont="1" applyFill="1" applyBorder="1" applyAlignment="1" applyProtection="1">
      <alignment horizontal="center" vertical="center"/>
      <protection locked="0"/>
    </xf>
    <xf numFmtId="1" fontId="82" fillId="6" borderId="10" xfId="6" applyNumberFormat="1" applyFont="1" applyBorder="1" applyAlignment="1" applyProtection="1">
      <alignment horizontal="center" vertical="center"/>
      <protection locked="0"/>
    </xf>
    <xf numFmtId="1" fontId="81" fillId="6" borderId="10" xfId="6" applyNumberFormat="1" applyFont="1" applyBorder="1" applyAlignment="1" applyProtection="1">
      <alignment horizontal="center" vertical="center"/>
      <protection locked="0"/>
    </xf>
    <xf numFmtId="0" fontId="25" fillId="0" borderId="0" xfId="13" applyFont="1" applyFill="1" applyBorder="1" applyAlignment="1" applyProtection="1">
      <alignment vertical="center"/>
      <protection locked="0"/>
    </xf>
    <xf numFmtId="0" fontId="25" fillId="0" borderId="0" xfId="13" applyFont="1" applyFill="1" applyBorder="1" applyAlignment="1" applyProtection="1">
      <alignment horizontal="center" vertical="center"/>
      <protection locked="0"/>
    </xf>
    <xf numFmtId="1" fontId="25" fillId="0" borderId="0" xfId="9" applyNumberFormat="1" applyFont="1" applyFill="1" applyBorder="1" applyAlignment="1" applyProtection="1">
      <alignment vertical="center"/>
      <protection locked="0"/>
    </xf>
    <xf numFmtId="164" fontId="7" fillId="0" borderId="0" xfId="11" applyNumberFormat="1" applyFont="1" applyFill="1" applyBorder="1" applyAlignment="1" applyProtection="1">
      <alignment vertical="center"/>
      <protection locked="0"/>
    </xf>
    <xf numFmtId="164" fontId="43" fillId="0" borderId="0" xfId="2" applyNumberFormat="1" applyFont="1" applyFill="1" applyBorder="1" applyAlignment="1" applyProtection="1">
      <alignment horizontal="right" vertical="center"/>
      <protection locked="0"/>
    </xf>
    <xf numFmtId="1" fontId="7" fillId="0" borderId="0" xfId="9" applyNumberFormat="1" applyFont="1" applyFill="1" applyBorder="1" applyAlignment="1" applyProtection="1">
      <alignment vertical="center"/>
      <protection locked="0"/>
    </xf>
    <xf numFmtId="0" fontId="83" fillId="0" borderId="0" xfId="6" applyFont="1" applyFill="1" applyBorder="1" applyAlignment="1" applyProtection="1">
      <alignment vertical="center" textRotation="255" wrapText="1"/>
      <protection locked="0"/>
    </xf>
    <xf numFmtId="0" fontId="47" fillId="0" borderId="10" xfId="0" applyFont="1" applyFill="1" applyBorder="1" applyAlignment="1" applyProtection="1">
      <alignment vertical="center" wrapText="1"/>
      <protection locked="0"/>
    </xf>
    <xf numFmtId="0" fontId="9" fillId="15" borderId="10" xfId="0" applyFont="1" applyFill="1" applyBorder="1" applyAlignment="1" applyProtection="1">
      <alignment vertical="center"/>
      <protection locked="0"/>
    </xf>
    <xf numFmtId="1" fontId="25" fillId="0" borderId="10" xfId="0" applyNumberFormat="1" applyFont="1" applyFill="1" applyBorder="1" applyAlignment="1" applyProtection="1">
      <alignment vertical="center"/>
      <protection locked="0"/>
    </xf>
    <xf numFmtId="0" fontId="25" fillId="19" borderId="10" xfId="4" applyFont="1" applyFill="1" applyBorder="1" applyAlignment="1" applyProtection="1">
      <alignment horizontal="center" vertical="center"/>
      <protection locked="0"/>
    </xf>
    <xf numFmtId="164" fontId="65" fillId="0" borderId="10" xfId="3" applyNumberFormat="1" applyFont="1" applyFill="1" applyBorder="1" applyAlignment="1" applyProtection="1">
      <alignment vertical="center"/>
      <protection locked="0"/>
    </xf>
    <xf numFmtId="166" fontId="7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48" fillId="0" borderId="10" xfId="0" applyFont="1" applyFill="1" applyBorder="1" applyAlignment="1" applyProtection="1">
      <alignment horizontal="center" vertical="center"/>
      <protection locked="0"/>
    </xf>
    <xf numFmtId="164" fontId="48" fillId="0" borderId="10" xfId="9" applyNumberFormat="1" applyFont="1" applyFill="1" applyBorder="1" applyAlignment="1" applyProtection="1">
      <alignment vertical="center"/>
      <protection locked="0"/>
    </xf>
    <xf numFmtId="0" fontId="34" fillId="6" borderId="10" xfId="6" applyFont="1" applyBorder="1" applyAlignment="1" applyProtection="1">
      <alignment vertical="center"/>
      <protection locked="0"/>
    </xf>
    <xf numFmtId="0" fontId="68" fillId="22" borderId="10" xfId="0" applyFont="1" applyFill="1" applyBorder="1" applyAlignment="1" applyProtection="1">
      <alignment vertical="center"/>
      <protection locked="0"/>
    </xf>
    <xf numFmtId="1" fontId="64" fillId="0" borderId="10" xfId="0" applyNumberFormat="1" applyFont="1" applyFill="1" applyBorder="1" applyAlignment="1" applyProtection="1">
      <alignment vertical="center"/>
      <protection locked="0"/>
    </xf>
    <xf numFmtId="164" fontId="9" fillId="0" borderId="10" xfId="0" applyNumberFormat="1" applyFont="1" applyFill="1" applyBorder="1" applyAlignment="1" applyProtection="1">
      <alignment vertical="center"/>
      <protection locked="0"/>
    </xf>
    <xf numFmtId="164" fontId="76" fillId="0" borderId="10" xfId="3" applyNumberFormat="1" applyFont="1" applyFill="1" applyBorder="1" applyAlignment="1" applyProtection="1">
      <alignment vertical="center"/>
      <protection locked="0"/>
    </xf>
    <xf numFmtId="1" fontId="48" fillId="0" borderId="10" xfId="9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1" fontId="10" fillId="0" borderId="0" xfId="0" applyNumberFormat="1" applyFont="1" applyFill="1" applyProtection="1">
      <protection locked="0"/>
    </xf>
    <xf numFmtId="0" fontId="40" fillId="0" borderId="10" xfId="0" applyFont="1" applyBorder="1" applyProtection="1">
      <protection locked="0"/>
    </xf>
    <xf numFmtId="0" fontId="9" fillId="0" borderId="39" xfId="0" applyFont="1" applyFill="1" applyBorder="1" applyProtection="1">
      <protection locked="0"/>
    </xf>
    <xf numFmtId="0" fontId="25" fillId="15" borderId="10" xfId="13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1" fontId="65" fillId="0" borderId="10" xfId="0" applyNumberFormat="1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vertical="center"/>
      <protection locked="0"/>
    </xf>
    <xf numFmtId="1" fontId="12" fillId="25" borderId="10" xfId="6" applyNumberFormat="1" applyFont="1" applyFill="1" applyBorder="1" applyAlignment="1" applyProtection="1">
      <alignment horizontal="left" vertical="center" wrapText="1"/>
      <protection locked="0"/>
    </xf>
    <xf numFmtId="0" fontId="68" fillId="0" borderId="10" xfId="0" applyFont="1" applyFill="1" applyBorder="1" applyAlignment="1" applyProtection="1">
      <alignment vertical="center"/>
      <protection locked="0"/>
    </xf>
    <xf numFmtId="164" fontId="32" fillId="0" borderId="10" xfId="3" applyNumberFormat="1" applyFont="1" applyFill="1" applyBorder="1" applyAlignment="1" applyProtection="1">
      <alignment vertical="center"/>
      <protection locked="0"/>
    </xf>
    <xf numFmtId="166" fontId="12" fillId="0" borderId="10" xfId="1" applyNumberFormat="1" applyFont="1" applyFill="1" applyBorder="1" applyAlignment="1" applyProtection="1">
      <alignment horizontal="right" vertical="center" wrapText="1"/>
      <protection locked="0"/>
    </xf>
    <xf numFmtId="1" fontId="41" fillId="6" borderId="2" xfId="6" applyNumberFormat="1" applyFont="1" applyAlignment="1" applyProtection="1">
      <alignment horizontal="left" vertical="center" wrapText="1"/>
      <protection locked="0"/>
    </xf>
    <xf numFmtId="164" fontId="7" fillId="0" borderId="10" xfId="11" applyNumberFormat="1" applyFont="1" applyFill="1" applyBorder="1" applyAlignment="1" applyProtection="1">
      <alignment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1" fontId="7" fillId="0" borderId="10" xfId="9" applyNumberFormat="1" applyFont="1" applyFill="1" applyBorder="1" applyAlignment="1" applyProtection="1">
      <alignment vertical="center"/>
      <protection locked="0"/>
    </xf>
    <xf numFmtId="1" fontId="14" fillId="0" borderId="0" xfId="6" applyNumberFormat="1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vertical="center"/>
      <protection locked="0"/>
    </xf>
    <xf numFmtId="1" fontId="66" fillId="0" borderId="10" xfId="0" applyNumberFormat="1" applyFont="1" applyFill="1" applyBorder="1" applyAlignment="1" applyProtection="1">
      <alignment vertical="center"/>
      <protection locked="0"/>
    </xf>
    <xf numFmtId="164" fontId="9" fillId="0" borderId="39" xfId="0" applyNumberFormat="1" applyFont="1" applyFill="1" applyBorder="1" applyAlignment="1" applyProtection="1">
      <alignment vertical="center"/>
      <protection locked="0"/>
    </xf>
    <xf numFmtId="164" fontId="25" fillId="0" borderId="10" xfId="3" applyNumberFormat="1" applyFont="1" applyFill="1" applyBorder="1" applyAlignment="1" applyProtection="1">
      <alignment vertical="center"/>
      <protection locked="0"/>
    </xf>
    <xf numFmtId="0" fontId="45" fillId="0" borderId="0" xfId="4" applyFont="1" applyFill="1" applyBorder="1" applyAlignment="1" applyProtection="1">
      <alignment horizontal="center" vertical="center"/>
      <protection locked="0"/>
    </xf>
    <xf numFmtId="1" fontId="12" fillId="0" borderId="0" xfId="6" applyNumberFormat="1" applyFont="1" applyFill="1" applyBorder="1" applyAlignment="1" applyProtection="1">
      <alignment horizontal="center" vertical="center" wrapText="1"/>
      <protection locked="0"/>
    </xf>
    <xf numFmtId="1" fontId="24" fillId="0" borderId="0" xfId="2" applyNumberFormat="1" applyFont="1" applyFill="1" applyBorder="1" applyAlignment="1" applyProtection="1">
      <alignment vertical="center"/>
      <protection locked="0"/>
    </xf>
    <xf numFmtId="1" fontId="7" fillId="0" borderId="0" xfId="13" applyNumberFormat="1" applyFont="1" applyFill="1" applyBorder="1" applyAlignment="1" applyProtection="1">
      <alignment horizontal="right" vertical="center"/>
      <protection locked="0"/>
    </xf>
    <xf numFmtId="1" fontId="43" fillId="0" borderId="0" xfId="5" applyNumberFormat="1" applyFont="1" applyFill="1" applyBorder="1" applyAlignment="1" applyProtection="1">
      <alignment vertical="center"/>
      <protection locked="0"/>
    </xf>
    <xf numFmtId="0" fontId="34" fillId="0" borderId="0" xfId="13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1" fontId="39" fillId="0" borderId="10" xfId="0" applyNumberFormat="1" applyFont="1" applyFill="1" applyBorder="1" applyAlignment="1" applyProtection="1">
      <alignment vertical="center"/>
      <protection locked="0"/>
    </xf>
    <xf numFmtId="0" fontId="45" fillId="19" borderId="10" xfId="4" applyFont="1" applyFill="1" applyBorder="1" applyAlignment="1" applyProtection="1">
      <alignment horizontal="center" vertical="center"/>
      <protection locked="0"/>
    </xf>
    <xf numFmtId="0" fontId="85" fillId="0" borderId="10" xfId="0" applyFont="1" applyFill="1" applyBorder="1" applyAlignment="1" applyProtection="1">
      <alignment vertical="center"/>
      <protection locked="0"/>
    </xf>
    <xf numFmtId="0" fontId="9" fillId="0" borderId="53" xfId="0" applyFont="1" applyFill="1" applyBorder="1" applyProtection="1">
      <protection locked="0"/>
    </xf>
    <xf numFmtId="1" fontId="23" fillId="0" borderId="10" xfId="4" applyNumberFormat="1" applyFont="1" applyFill="1" applyBorder="1" applyAlignment="1" applyProtection="1">
      <alignment horizontal="center" vertical="center" wrapText="1"/>
      <protection locked="0"/>
    </xf>
    <xf numFmtId="1" fontId="23" fillId="0" borderId="5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shrinkToFit="1"/>
      <protection locked="0"/>
    </xf>
    <xf numFmtId="0" fontId="40" fillId="0" borderId="0" xfId="13" applyFont="1" applyFill="1" applyBorder="1" applyAlignment="1" applyProtection="1">
      <alignment vertical="center"/>
      <protection locked="0"/>
    </xf>
    <xf numFmtId="164" fontId="9" fillId="0" borderId="0" xfId="11" applyNumberFormat="1" applyFont="1" applyFill="1" applyBorder="1" applyAlignment="1" applyProtection="1">
      <alignment vertical="center"/>
      <protection locked="0"/>
    </xf>
    <xf numFmtId="0" fontId="34" fillId="0" borderId="0" xfId="6" applyFont="1" applyFill="1" applyBorder="1" applyAlignment="1" applyProtection="1">
      <alignment vertical="center"/>
      <protection locked="0"/>
    </xf>
    <xf numFmtId="164" fontId="13" fillId="0" borderId="10" xfId="3" applyNumberFormat="1" applyFont="1" applyFill="1" applyBorder="1" applyAlignment="1" applyProtection="1">
      <alignment vertical="center"/>
      <protection locked="0"/>
    </xf>
    <xf numFmtId="0" fontId="52" fillId="15" borderId="11" xfId="0" applyFont="1" applyFill="1" applyBorder="1" applyAlignment="1" applyProtection="1">
      <alignment horizontal="center" vertical="center"/>
      <protection locked="0"/>
    </xf>
    <xf numFmtId="1" fontId="52" fillId="27" borderId="11" xfId="0" applyNumberFormat="1" applyFont="1" applyFill="1" applyBorder="1" applyAlignment="1" applyProtection="1">
      <alignment vertical="center"/>
      <protection locked="0"/>
    </xf>
    <xf numFmtId="0" fontId="92" fillId="0" borderId="0" xfId="2" applyFont="1" applyFill="1" applyBorder="1" applyAlignment="1" applyProtection="1">
      <alignment vertical="center"/>
      <protection locked="0"/>
    </xf>
    <xf numFmtId="1" fontId="1" fillId="0" borderId="0" xfId="9" applyNumberFormat="1" applyFill="1" applyBorder="1" applyAlignment="1" applyProtection="1">
      <alignment horizontal="center" vertical="center"/>
      <protection locked="0"/>
    </xf>
    <xf numFmtId="1" fontId="58" fillId="0" borderId="11" xfId="6" applyNumberFormat="1" applyFont="1" applyFill="1" applyBorder="1" applyAlignment="1" applyProtection="1">
      <alignment horizontal="center" vertical="center" wrapText="1"/>
      <protection locked="0"/>
    </xf>
    <xf numFmtId="1" fontId="39" fillId="0" borderId="0" xfId="0" applyNumberFormat="1" applyFont="1" applyFill="1" applyBorder="1" applyAlignment="1" applyProtection="1">
      <alignment vertical="center"/>
      <protection locked="0"/>
    </xf>
    <xf numFmtId="1" fontId="25" fillId="0" borderId="0" xfId="0" applyNumberFormat="1" applyFont="1" applyFill="1" applyBorder="1" applyAlignment="1" applyProtection="1">
      <alignment vertical="center"/>
      <protection locked="0"/>
    </xf>
    <xf numFmtId="0" fontId="85" fillId="0" borderId="0" xfId="0" applyFont="1" applyFill="1" applyBorder="1" applyAlignment="1" applyProtection="1">
      <alignment vertical="center"/>
      <protection locked="0"/>
    </xf>
    <xf numFmtId="0" fontId="82" fillId="0" borderId="0" xfId="0" applyFont="1" applyFill="1" applyBorder="1" applyAlignment="1" applyProtection="1">
      <alignment vertical="center"/>
      <protection locked="0"/>
    </xf>
    <xf numFmtId="0" fontId="87" fillId="0" borderId="0" xfId="0" applyFont="1" applyFill="1" applyBorder="1" applyAlignment="1" applyProtection="1">
      <alignment vertical="center"/>
      <protection locked="0"/>
    </xf>
    <xf numFmtId="1" fontId="88" fillId="0" borderId="0" xfId="13" applyNumberFormat="1" applyFont="1" applyFill="1" applyBorder="1" applyAlignment="1" applyProtection="1">
      <alignment vertical="center"/>
      <protection locked="0"/>
    </xf>
    <xf numFmtId="1" fontId="89" fillId="0" borderId="0" xfId="9" applyNumberFormat="1" applyFont="1" applyFill="1" applyBorder="1" applyAlignment="1" applyProtection="1">
      <alignment horizontal="center" vertical="center"/>
      <protection locked="0"/>
    </xf>
    <xf numFmtId="1" fontId="90" fillId="0" borderId="0" xfId="6" applyNumberFormat="1" applyFont="1" applyFill="1" applyBorder="1" applyAlignment="1" applyProtection="1">
      <alignment horizontal="center" vertical="center"/>
      <protection locked="0"/>
    </xf>
    <xf numFmtId="1" fontId="89" fillId="0" borderId="0" xfId="6" applyNumberFormat="1" applyFont="1" applyFill="1" applyBorder="1" applyAlignment="1" applyProtection="1">
      <alignment horizontal="center" vertical="center"/>
      <protection locked="0"/>
    </xf>
    <xf numFmtId="0" fontId="90" fillId="0" borderId="0" xfId="13" applyFont="1" applyFill="1" applyBorder="1" applyAlignment="1" applyProtection="1">
      <alignment vertical="center"/>
      <protection locked="0"/>
    </xf>
    <xf numFmtId="1" fontId="82" fillId="0" borderId="0" xfId="13" applyNumberFormat="1" applyFont="1" applyFill="1" applyBorder="1" applyAlignment="1" applyProtection="1">
      <alignment vertical="center"/>
      <protection locked="0"/>
    </xf>
    <xf numFmtId="0" fontId="82" fillId="0" borderId="0" xfId="13" applyFont="1" applyFill="1" applyBorder="1" applyAlignment="1" applyProtection="1">
      <alignment vertical="center"/>
      <protection locked="0"/>
    </xf>
    <xf numFmtId="1" fontId="89" fillId="0" borderId="0" xfId="9" applyNumberFormat="1" applyFont="1" applyFill="1" applyBorder="1" applyAlignment="1" applyProtection="1">
      <alignment vertical="center"/>
      <protection locked="0"/>
    </xf>
    <xf numFmtId="1" fontId="82" fillId="0" borderId="0" xfId="6" applyNumberFormat="1" applyFont="1" applyFill="1" applyBorder="1" applyAlignment="1" applyProtection="1">
      <alignment vertical="center"/>
      <protection locked="0"/>
    </xf>
    <xf numFmtId="1" fontId="89" fillId="0" borderId="0" xfId="6" applyNumberFormat="1" applyFont="1" applyFill="1" applyBorder="1" applyAlignment="1" applyProtection="1">
      <alignment vertical="center"/>
      <protection locked="0"/>
    </xf>
    <xf numFmtId="0" fontId="45" fillId="0" borderId="0" xfId="3" applyFont="1" applyFill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93" fillId="0" borderId="0" xfId="0" applyFont="1" applyFill="1" applyAlignment="1" applyProtection="1">
      <alignment horizontal="center" vertical="center" wrapText="1"/>
      <protection locked="0"/>
    </xf>
    <xf numFmtId="0" fontId="52" fillId="0" borderId="0" xfId="0" applyFont="1" applyFill="1" applyAlignment="1" applyProtection="1">
      <alignment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94" fillId="0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1" fontId="39" fillId="27" borderId="10" xfId="0" applyNumberFormat="1" applyFont="1" applyFill="1" applyBorder="1" applyAlignment="1" applyProtection="1">
      <alignment vertical="center"/>
      <protection locked="0"/>
    </xf>
    <xf numFmtId="1" fontId="25" fillId="27" borderId="10" xfId="0" applyNumberFormat="1" applyFont="1" applyFill="1" applyBorder="1" applyAlignment="1" applyProtection="1">
      <alignment vertical="center"/>
      <protection locked="0"/>
    </xf>
    <xf numFmtId="1" fontId="34" fillId="0" borderId="10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10" xfId="6" applyNumberFormat="1" applyFont="1" applyFill="1" applyBorder="1" applyAlignment="1" applyProtection="1">
      <alignment horizontal="left" vertical="center" wrapText="1"/>
      <protection locked="0"/>
    </xf>
    <xf numFmtId="1" fontId="58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52" fillId="15" borderId="10" xfId="0" applyFont="1" applyFill="1" applyBorder="1" applyAlignment="1" applyProtection="1">
      <alignment horizontal="center" vertical="center"/>
      <protection locked="0"/>
    </xf>
    <xf numFmtId="1" fontId="52" fillId="27" borderId="10" xfId="0" applyNumberFormat="1" applyFont="1" applyFill="1" applyBorder="1" applyAlignment="1" applyProtection="1">
      <alignment vertical="center"/>
      <protection locked="0"/>
    </xf>
    <xf numFmtId="1" fontId="52" fillId="0" borderId="10" xfId="6" applyNumberFormat="1" applyFont="1" applyFill="1" applyBorder="1" applyAlignment="1" applyProtection="1">
      <alignment horizontal="right" vertical="center"/>
      <protection locked="0"/>
    </xf>
    <xf numFmtId="1" fontId="52" fillId="0" borderId="10" xfId="2" applyNumberFormat="1" applyFont="1" applyFill="1" applyBorder="1" applyAlignment="1" applyProtection="1">
      <alignment horizontal="right" vertical="center"/>
      <protection locked="0"/>
    </xf>
    <xf numFmtId="1" fontId="52" fillId="16" borderId="10" xfId="13" applyNumberFormat="1" applyFont="1" applyFill="1" applyBorder="1" applyAlignment="1" applyProtection="1">
      <alignment horizontal="right" vertical="center"/>
      <protection locked="0"/>
    </xf>
    <xf numFmtId="1" fontId="94" fillId="0" borderId="10" xfId="5" applyNumberFormat="1" applyFont="1" applyFill="1" applyBorder="1" applyAlignment="1" applyProtection="1">
      <alignment horizontal="right" vertical="center"/>
      <protection locked="0"/>
    </xf>
    <xf numFmtId="1" fontId="59" fillId="16" borderId="53" xfId="9" applyNumberFormat="1" applyFont="1" applyFill="1" applyBorder="1" applyAlignment="1" applyProtection="1">
      <alignment vertical="center"/>
      <protection locked="0"/>
    </xf>
    <xf numFmtId="1" fontId="34" fillId="0" borderId="11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11" xfId="6" applyNumberFormat="1" applyFont="1" applyFill="1" applyBorder="1" applyAlignment="1" applyProtection="1">
      <alignment horizontal="left" vertical="center" wrapText="1"/>
      <protection locked="0"/>
    </xf>
    <xf numFmtId="1" fontId="52" fillId="0" borderId="11" xfId="6" applyNumberFormat="1" applyFont="1" applyFill="1" applyBorder="1" applyAlignment="1" applyProtection="1">
      <alignment horizontal="right" vertical="center"/>
      <protection locked="0"/>
    </xf>
    <xf numFmtId="1" fontId="52" fillId="0" borderId="11" xfId="2" applyNumberFormat="1" applyFont="1" applyFill="1" applyBorder="1" applyAlignment="1" applyProtection="1">
      <alignment horizontal="right" vertical="center"/>
      <protection locked="0"/>
    </xf>
    <xf numFmtId="1" fontId="52" fillId="16" borderId="11" xfId="13" applyNumberFormat="1" applyFont="1" applyFill="1" applyBorder="1" applyAlignment="1" applyProtection="1">
      <alignment horizontal="right" vertical="center"/>
      <protection locked="0"/>
    </xf>
    <xf numFmtId="1" fontId="59" fillId="16" borderId="20" xfId="9" applyNumberFormat="1" applyFont="1" applyFill="1" applyBorder="1" applyAlignment="1" applyProtection="1">
      <alignment vertical="center"/>
      <protection locked="0"/>
    </xf>
    <xf numFmtId="0" fontId="2" fillId="0" borderId="0" xfId="2" applyFill="1" applyBorder="1" applyProtection="1">
      <protection locked="0"/>
    </xf>
    <xf numFmtId="0" fontId="86" fillId="0" borderId="0" xfId="0" applyFont="1" applyFill="1" applyBorder="1" applyAlignment="1" applyProtection="1">
      <alignment wrapText="1"/>
      <protection locked="0"/>
    </xf>
    <xf numFmtId="1" fontId="45" fillId="0" borderId="0" xfId="0" applyNumberFormat="1" applyFont="1" applyFill="1" applyBorder="1" applyProtection="1">
      <protection locked="0"/>
    </xf>
    <xf numFmtId="1" fontId="25" fillId="0" borderId="0" xfId="0" applyNumberFormat="1" applyFont="1" applyFill="1" applyBorder="1" applyProtection="1">
      <protection locked="0"/>
    </xf>
    <xf numFmtId="0" fontId="64" fillId="0" borderId="0" xfId="13" applyFont="1" applyFill="1" applyBorder="1" applyAlignment="1" applyProtection="1">
      <alignment vertical="center"/>
      <protection locked="0"/>
    </xf>
    <xf numFmtId="1" fontId="48" fillId="0" borderId="0" xfId="13" applyNumberFormat="1" applyFont="1" applyFill="1" applyBorder="1" applyAlignment="1" applyProtection="1">
      <alignment vertical="center"/>
      <protection locked="0"/>
    </xf>
    <xf numFmtId="1" fontId="13" fillId="0" borderId="0" xfId="9" applyNumberFormat="1" applyFont="1" applyFill="1" applyBorder="1" applyAlignment="1" applyProtection="1">
      <alignment vertical="center"/>
      <protection locked="0"/>
    </xf>
    <xf numFmtId="43" fontId="49" fillId="0" borderId="0" xfId="1" applyFont="1" applyFill="1" applyBorder="1" applyAlignment="1" applyProtection="1">
      <alignment horizontal="center" vertical="center" wrapText="1"/>
      <protection locked="0"/>
    </xf>
    <xf numFmtId="164" fontId="54" fillId="0" borderId="0" xfId="11" applyNumberFormat="1" applyFont="1" applyFill="1" applyBorder="1" applyAlignment="1" applyProtection="1">
      <alignment vertical="center"/>
      <protection locked="0"/>
    </xf>
    <xf numFmtId="0" fontId="54" fillId="0" borderId="0" xfId="13" applyFont="1" applyFill="1" applyBorder="1" applyAlignment="1" applyProtection="1">
      <alignment horizontal="center" vertical="center"/>
      <protection locked="0"/>
    </xf>
    <xf numFmtId="1" fontId="54" fillId="0" borderId="0" xfId="0" applyNumberFormat="1" applyFont="1" applyFill="1" applyBorder="1" applyAlignment="1" applyProtection="1">
      <alignment vertical="center"/>
      <protection locked="0"/>
    </xf>
    <xf numFmtId="164" fontId="54" fillId="0" borderId="0" xfId="6" applyNumberFormat="1" applyFont="1" applyFill="1" applyBorder="1" applyAlignment="1" applyProtection="1">
      <alignment horizontal="right" vertical="center"/>
      <protection locked="0"/>
    </xf>
    <xf numFmtId="1" fontId="54" fillId="0" borderId="0" xfId="2" applyNumberFormat="1" applyFont="1" applyFill="1" applyBorder="1" applyAlignment="1" applyProtection="1">
      <alignment horizontal="right" vertical="center"/>
      <protection locked="0"/>
    </xf>
    <xf numFmtId="165" fontId="18" fillId="0" borderId="0" xfId="1" applyNumberFormat="1" applyFont="1" applyFill="1" applyBorder="1" applyAlignment="1" applyProtection="1">
      <alignment vertical="center"/>
      <protection locked="0"/>
    </xf>
    <xf numFmtId="0" fontId="25" fillId="0" borderId="0" xfId="6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 applyProtection="1">
      <alignment vertical="center"/>
      <protection locked="0"/>
    </xf>
    <xf numFmtId="1" fontId="9" fillId="0" borderId="0" xfId="9" applyNumberFormat="1" applyFont="1" applyFill="1" applyBorder="1" applyAlignment="1" applyProtection="1">
      <alignment horizontal="center" vertical="center"/>
      <protection locked="0"/>
    </xf>
    <xf numFmtId="0" fontId="62" fillId="0" borderId="0" xfId="13" applyFont="1" applyFill="1" applyBorder="1" applyAlignment="1" applyProtection="1">
      <alignment horizontal="left" vertical="center" wrapText="1"/>
      <protection locked="0"/>
    </xf>
    <xf numFmtId="1" fontId="13" fillId="0" borderId="0" xfId="3" applyNumberFormat="1" applyFont="1" applyFill="1" applyBorder="1" applyAlignment="1" applyProtection="1">
      <alignment vertical="center"/>
      <protection locked="0"/>
    </xf>
    <xf numFmtId="1" fontId="34" fillId="0" borderId="0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0" xfId="6" applyNumberFormat="1" applyFont="1" applyFill="1" applyBorder="1" applyAlignment="1" applyProtection="1">
      <alignment horizontal="left" vertical="center" wrapText="1"/>
      <protection locked="0"/>
    </xf>
    <xf numFmtId="1" fontId="94" fillId="0" borderId="0" xfId="5" applyNumberFormat="1" applyFont="1" applyFill="1" applyBorder="1" applyAlignment="1" applyProtection="1">
      <alignment horizontal="right" vertical="center"/>
      <protection locked="0"/>
    </xf>
    <xf numFmtId="1" fontId="80" fillId="0" borderId="0" xfId="9" applyNumberFormat="1" applyFont="1" applyFill="1" applyBorder="1" applyAlignment="1" applyProtection="1">
      <alignment vertical="center"/>
      <protection locked="0"/>
    </xf>
    <xf numFmtId="1" fontId="26" fillId="0" borderId="0" xfId="13" applyNumberFormat="1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94" fillId="0" borderId="0" xfId="0" applyFont="1" applyFill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63" fillId="0" borderId="0" xfId="13" applyFont="1" applyFill="1" applyAlignment="1" applyProtection="1">
      <alignment vertical="center"/>
      <protection locked="0"/>
    </xf>
    <xf numFmtId="0" fontId="97" fillId="0" borderId="0" xfId="0" applyFont="1" applyProtection="1">
      <protection locked="0"/>
    </xf>
    <xf numFmtId="0" fontId="98" fillId="0" borderId="0" xfId="13" applyFont="1" applyFill="1" applyBorder="1" applyAlignment="1" applyProtection="1">
      <alignment vertical="center" wrapText="1"/>
      <protection locked="0"/>
    </xf>
    <xf numFmtId="0" fontId="12" fillId="0" borderId="0" xfId="2" applyFont="1" applyFill="1" applyBorder="1" applyAlignment="1" applyProtection="1">
      <alignment vertical="center" wrapText="1"/>
      <protection locked="0"/>
    </xf>
    <xf numFmtId="0" fontId="99" fillId="0" borderId="0" xfId="13" applyFont="1" applyFill="1" applyBorder="1" applyAlignment="1" applyProtection="1">
      <alignment horizontal="right" vertical="center"/>
      <protection locked="0"/>
    </xf>
    <xf numFmtId="0" fontId="13" fillId="0" borderId="0" xfId="13" applyFont="1" applyFill="1" applyBorder="1" applyAlignment="1" applyProtection="1">
      <alignment horizontal="right" vertical="center"/>
      <protection locked="0"/>
    </xf>
    <xf numFmtId="164" fontId="52" fillId="0" borderId="0" xfId="11" applyNumberFormat="1" applyFont="1" applyFill="1" applyBorder="1" applyAlignment="1" applyProtection="1">
      <alignment horizontal="right" vertical="center"/>
      <protection locked="0"/>
    </xf>
    <xf numFmtId="1" fontId="52" fillId="0" borderId="0" xfId="0" applyNumberFormat="1" applyFont="1" applyFill="1" applyBorder="1" applyAlignment="1" applyProtection="1">
      <alignment horizontal="right" vertical="center"/>
      <protection locked="0"/>
    </xf>
    <xf numFmtId="1" fontId="94" fillId="0" borderId="0" xfId="2" applyNumberFormat="1" applyFont="1" applyFill="1" applyBorder="1" applyAlignment="1" applyProtection="1">
      <alignment horizontal="right" vertical="center"/>
      <protection locked="0"/>
    </xf>
    <xf numFmtId="1" fontId="24" fillId="0" borderId="0" xfId="13" applyNumberFormat="1" applyFont="1" applyFill="1" applyBorder="1" applyAlignment="1" applyProtection="1">
      <alignment vertical="center"/>
      <protection locked="0"/>
    </xf>
    <xf numFmtId="1" fontId="82" fillId="0" borderId="0" xfId="9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Protection="1"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Protection="1">
      <protection locked="0"/>
    </xf>
    <xf numFmtId="0" fontId="9" fillId="0" borderId="8" xfId="10" applyFont="1" applyFill="1" applyBorder="1" applyAlignment="1" applyProtection="1">
      <alignment horizontal="right" vertical="center"/>
      <protection locked="0"/>
    </xf>
    <xf numFmtId="0" fontId="9" fillId="15" borderId="8" xfId="13" applyFont="1" applyFill="1" applyBorder="1" applyAlignment="1" applyProtection="1">
      <alignment horizontal="right" vertical="center"/>
      <protection locked="0"/>
    </xf>
    <xf numFmtId="0" fontId="52" fillId="0" borderId="8" xfId="13" applyFont="1" applyFill="1" applyBorder="1" applyAlignment="1" applyProtection="1">
      <alignment horizontal="right" vertical="center"/>
      <protection locked="0"/>
    </xf>
    <xf numFmtId="0" fontId="9" fillId="0" borderId="8" xfId="13" applyFont="1" applyFill="1" applyBorder="1" applyAlignment="1" applyProtection="1">
      <alignment horizontal="right" vertical="center"/>
      <protection locked="0"/>
    </xf>
    <xf numFmtId="1" fontId="9" fillId="0" borderId="8" xfId="13" applyNumberFormat="1" applyFont="1" applyFill="1" applyBorder="1" applyAlignment="1" applyProtection="1">
      <alignment horizontal="right" vertical="center"/>
      <protection locked="0"/>
    </xf>
    <xf numFmtId="1" fontId="12" fillId="6" borderId="8" xfId="6" applyNumberFormat="1" applyFont="1" applyBorder="1" applyAlignment="1" applyProtection="1">
      <alignment horizontal="left" vertical="center" wrapText="1"/>
      <protection locked="0"/>
    </xf>
    <xf numFmtId="0" fontId="40" fillId="19" borderId="8" xfId="13" applyFont="1" applyFill="1" applyBorder="1" applyAlignment="1" applyProtection="1">
      <alignment horizontal="right" vertical="center"/>
      <protection locked="0"/>
    </xf>
    <xf numFmtId="0" fontId="9" fillId="0" borderId="8" xfId="0" applyFont="1" applyFill="1" applyBorder="1" applyAlignment="1" applyProtection="1">
      <alignment horizontal="right" vertical="center"/>
      <protection locked="0"/>
    </xf>
    <xf numFmtId="1" fontId="25" fillId="0" borderId="8" xfId="9" applyNumberFormat="1" applyFont="1" applyFill="1" applyBorder="1" applyAlignment="1" applyProtection="1">
      <alignment horizontal="right" vertical="center"/>
      <protection locked="0"/>
    </xf>
    <xf numFmtId="43" fontId="12" fillId="0" borderId="8" xfId="1" applyFont="1" applyFill="1" applyBorder="1" applyAlignment="1" applyProtection="1">
      <alignment horizontal="right" vertical="center" wrapText="1"/>
      <protection locked="0"/>
    </xf>
    <xf numFmtId="1" fontId="41" fillId="6" borderId="8" xfId="6" applyNumberFormat="1" applyFont="1" applyBorder="1" applyAlignment="1" applyProtection="1">
      <alignment horizontal="left" vertical="center" wrapText="1"/>
      <protection locked="0"/>
    </xf>
    <xf numFmtId="1" fontId="9" fillId="0" borderId="8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6" applyNumberFormat="1" applyFont="1" applyFill="1" applyBorder="1" applyAlignment="1" applyProtection="1">
      <alignment horizontal="right" vertical="center"/>
      <protection locked="0"/>
    </xf>
    <xf numFmtId="164" fontId="9" fillId="0" borderId="8" xfId="11" applyNumberFormat="1" applyFont="1" applyFill="1" applyBorder="1" applyAlignment="1" applyProtection="1">
      <alignment horizontal="right" vertical="center"/>
      <protection locked="0"/>
    </xf>
    <xf numFmtId="0" fontId="9" fillId="0" borderId="8" xfId="13" applyFont="1" applyFill="1" applyBorder="1" applyAlignment="1" applyProtection="1">
      <alignment horizontal="center" vertical="center"/>
      <protection locked="0"/>
    </xf>
    <xf numFmtId="1" fontId="9" fillId="0" borderId="8" xfId="0" applyNumberFormat="1" applyFont="1" applyFill="1" applyBorder="1" applyAlignment="1" applyProtection="1">
      <alignment vertical="center"/>
      <protection locked="0"/>
    </xf>
    <xf numFmtId="1" fontId="43" fillId="0" borderId="8" xfId="2" applyNumberFormat="1" applyFont="1" applyFill="1" applyBorder="1" applyAlignment="1" applyProtection="1">
      <alignment horizontal="right" vertical="center"/>
      <protection locked="0"/>
    </xf>
    <xf numFmtId="165" fontId="9" fillId="0" borderId="8" xfId="1" applyNumberFormat="1" applyFont="1" applyFill="1" applyBorder="1" applyAlignment="1" applyProtection="1">
      <alignment horizontal="right" vertical="center"/>
      <protection locked="0"/>
    </xf>
    <xf numFmtId="0" fontId="23" fillId="0" borderId="8" xfId="6" applyFont="1" applyFill="1" applyBorder="1" applyAlignment="1" applyProtection="1">
      <alignment horizontal="left" vertical="center"/>
      <protection locked="0"/>
    </xf>
    <xf numFmtId="0" fontId="7" fillId="20" borderId="8" xfId="0" applyFont="1" applyFill="1" applyBorder="1" applyProtection="1">
      <protection locked="0"/>
    </xf>
    <xf numFmtId="0" fontId="80" fillId="0" borderId="8" xfId="0" applyFont="1" applyFill="1" applyBorder="1" applyAlignment="1" applyProtection="1">
      <alignment vertical="center"/>
      <protection locked="0"/>
    </xf>
    <xf numFmtId="1" fontId="80" fillId="0" borderId="8" xfId="13" applyNumberFormat="1" applyFont="1" applyFill="1" applyBorder="1" applyAlignment="1" applyProtection="1">
      <alignment vertical="center"/>
      <protection locked="0"/>
    </xf>
    <xf numFmtId="1" fontId="81" fillId="0" borderId="8" xfId="9" applyNumberFormat="1" applyFont="1" applyFill="1" applyBorder="1" applyAlignment="1" applyProtection="1">
      <alignment horizontal="center" vertical="center"/>
      <protection locked="0"/>
    </xf>
    <xf numFmtId="1" fontId="82" fillId="6" borderId="8" xfId="6" applyNumberFormat="1" applyFont="1" applyBorder="1" applyAlignment="1" applyProtection="1">
      <alignment horizontal="center" vertical="center"/>
      <protection locked="0"/>
    </xf>
    <xf numFmtId="1" fontId="81" fillId="6" borderId="8" xfId="6" applyNumberFormat="1" applyFont="1" applyBorder="1" applyAlignment="1" applyProtection="1">
      <alignment horizontal="center" vertical="center"/>
      <protection locked="0"/>
    </xf>
    <xf numFmtId="0" fontId="90" fillId="0" borderId="8" xfId="13" applyFont="1" applyFill="1" applyBorder="1" applyAlignment="1" applyProtection="1">
      <alignment vertical="center"/>
      <protection locked="0"/>
    </xf>
    <xf numFmtId="1" fontId="88" fillId="0" borderId="8" xfId="13" applyNumberFormat="1" applyFont="1" applyFill="1" applyBorder="1" applyAlignment="1" applyProtection="1">
      <alignment vertical="center"/>
      <protection locked="0"/>
    </xf>
    <xf numFmtId="0" fontId="88" fillId="0" borderId="8" xfId="13" applyFont="1" applyFill="1" applyBorder="1" applyAlignment="1" applyProtection="1">
      <alignment vertical="center"/>
      <protection locked="0"/>
    </xf>
    <xf numFmtId="1" fontId="81" fillId="0" borderId="8" xfId="9" applyNumberFormat="1" applyFont="1" applyFill="1" applyBorder="1" applyAlignment="1" applyProtection="1">
      <alignment vertical="center"/>
      <protection locked="0"/>
    </xf>
    <xf numFmtId="1" fontId="82" fillId="6" borderId="8" xfId="6" applyNumberFormat="1" applyFont="1" applyBorder="1" applyAlignment="1" applyProtection="1">
      <alignment vertical="center"/>
      <protection locked="0"/>
    </xf>
    <xf numFmtId="1" fontId="81" fillId="6" borderId="8" xfId="6" applyNumberFormat="1" applyFont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82" fillId="0" borderId="0" xfId="0" applyFont="1" applyFill="1" applyProtection="1">
      <protection locked="0"/>
    </xf>
    <xf numFmtId="0" fontId="59" fillId="0" borderId="0" xfId="0" applyFont="1" applyFill="1" applyProtection="1">
      <protection locked="0"/>
    </xf>
    <xf numFmtId="0" fontId="53" fillId="0" borderId="10" xfId="13" applyFont="1" applyFill="1" applyBorder="1" applyAlignment="1" applyProtection="1">
      <alignment vertical="center" wrapText="1"/>
      <protection locked="0"/>
    </xf>
    <xf numFmtId="0" fontId="12" fillId="15" borderId="10" xfId="0" applyFont="1" applyFill="1" applyBorder="1" applyAlignment="1" applyProtection="1">
      <alignment vertical="center" wrapText="1"/>
      <protection locked="0"/>
    </xf>
    <xf numFmtId="0" fontId="88" fillId="0" borderId="0" xfId="0" applyFont="1" applyFill="1" applyProtection="1">
      <protection locked="0"/>
    </xf>
    <xf numFmtId="0" fontId="59" fillId="0" borderId="0" xfId="0" applyFont="1" applyProtection="1">
      <protection locked="0"/>
    </xf>
    <xf numFmtId="0" fontId="62" fillId="0" borderId="10" xfId="13" applyFont="1" applyFill="1" applyBorder="1" applyAlignment="1" applyProtection="1">
      <alignment horizontal="left" vertical="center" wrapText="1"/>
      <protection locked="0"/>
    </xf>
    <xf numFmtId="0" fontId="7" fillId="0" borderId="10" xfId="13" applyFont="1" applyFill="1" applyBorder="1" applyAlignment="1" applyProtection="1">
      <alignment vertical="center" wrapText="1"/>
      <protection locked="0"/>
    </xf>
    <xf numFmtId="0" fontId="44" fillId="0" borderId="10" xfId="13" applyFont="1" applyFill="1" applyBorder="1" applyAlignment="1" applyProtection="1">
      <alignment vertical="center"/>
      <protection locked="0"/>
    </xf>
    <xf numFmtId="164" fontId="48" fillId="0" borderId="10" xfId="10" applyNumberFormat="1" applyFont="1" applyFill="1" applyBorder="1" applyAlignment="1" applyProtection="1">
      <alignment vertical="center"/>
      <protection locked="0"/>
    </xf>
    <xf numFmtId="0" fontId="54" fillId="0" borderId="10" xfId="10" applyFont="1" applyFill="1" applyBorder="1" applyAlignment="1" applyProtection="1">
      <alignment vertical="center"/>
      <protection locked="0"/>
    </xf>
    <xf numFmtId="0" fontId="55" fillId="15" borderId="10" xfId="13" applyFont="1" applyFill="1" applyBorder="1" applyAlignment="1" applyProtection="1">
      <alignment vertical="center"/>
      <protection locked="0"/>
    </xf>
    <xf numFmtId="0" fontId="55" fillId="0" borderId="10" xfId="13" applyFont="1" applyFill="1" applyBorder="1" applyAlignment="1" applyProtection="1">
      <alignment vertical="center"/>
      <protection locked="0"/>
    </xf>
    <xf numFmtId="1" fontId="55" fillId="27" borderId="10" xfId="13" applyNumberFormat="1" applyFont="1" applyFill="1" applyBorder="1" applyAlignment="1" applyProtection="1">
      <alignment vertical="center"/>
      <protection locked="0"/>
    </xf>
    <xf numFmtId="1" fontId="44" fillId="0" borderId="10" xfId="13" applyNumberFormat="1" applyFont="1" applyFill="1" applyBorder="1" applyAlignment="1" applyProtection="1">
      <alignment vertical="center"/>
      <protection locked="0"/>
    </xf>
    <xf numFmtId="1" fontId="9" fillId="27" borderId="10" xfId="13" applyNumberFormat="1" applyFont="1" applyFill="1" applyBorder="1" applyAlignment="1" applyProtection="1">
      <alignment vertical="center"/>
      <protection locked="0"/>
    </xf>
    <xf numFmtId="0" fontId="44" fillId="0" borderId="53" xfId="13" applyFont="1" applyFill="1" applyBorder="1" applyAlignment="1" applyProtection="1">
      <alignment vertical="center"/>
      <protection locked="0"/>
    </xf>
    <xf numFmtId="1" fontId="64" fillId="0" borderId="10" xfId="9" applyNumberFormat="1" applyFont="1" applyFill="1" applyBorder="1" applyAlignment="1" applyProtection="1">
      <alignment vertical="center"/>
      <protection locked="0"/>
    </xf>
    <xf numFmtId="43" fontId="57" fillId="16" borderId="56" xfId="1" applyFont="1" applyFill="1" applyBorder="1" applyAlignment="1" applyProtection="1">
      <alignment horizontal="right" vertical="center" wrapText="1"/>
      <protection locked="0"/>
    </xf>
    <xf numFmtId="1" fontId="58" fillId="0" borderId="39" xfId="6" applyNumberFormat="1" applyFont="1" applyFill="1" applyBorder="1" applyAlignment="1" applyProtection="1">
      <alignment horizontal="center" vertical="center" wrapText="1"/>
      <protection locked="0"/>
    </xf>
    <xf numFmtId="0" fontId="9" fillId="15" borderId="10" xfId="0" applyFont="1" applyFill="1" applyBorder="1" applyAlignment="1" applyProtection="1">
      <alignment horizontal="center" vertical="center"/>
      <protection locked="0"/>
    </xf>
    <xf numFmtId="0" fontId="7" fillId="20" borderId="10" xfId="6" applyFont="1" applyFill="1" applyBorder="1" applyAlignment="1" applyProtection="1">
      <alignment horizontal="center" vertical="center"/>
      <protection locked="0"/>
    </xf>
    <xf numFmtId="0" fontId="100" fillId="0" borderId="0" xfId="0" applyFont="1" applyFill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44" fillId="29" borderId="10" xfId="13" applyFont="1" applyFill="1" applyBorder="1" applyAlignment="1" applyProtection="1">
      <alignment horizontal="right" vertical="center"/>
      <protection locked="0"/>
    </xf>
    <xf numFmtId="0" fontId="9" fillId="29" borderId="10" xfId="13" applyFont="1" applyFill="1" applyBorder="1" applyAlignment="1" applyProtection="1">
      <alignment horizontal="right" vertical="center"/>
      <protection locked="0"/>
    </xf>
    <xf numFmtId="0" fontId="66" fillId="29" borderId="10" xfId="13" applyFont="1" applyFill="1" applyBorder="1" applyAlignment="1" applyProtection="1">
      <alignment horizontal="right" vertical="center"/>
      <protection locked="0"/>
    </xf>
    <xf numFmtId="0" fontId="48" fillId="29" borderId="10" xfId="13" applyFont="1" applyFill="1" applyBorder="1" applyAlignment="1" applyProtection="1">
      <alignment horizontal="right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9" fillId="0" borderId="10" xfId="10" applyFont="1" applyFill="1" applyBorder="1" applyAlignment="1" applyProtection="1">
      <alignment horizontal="right" vertical="center"/>
      <protection locked="0"/>
    </xf>
    <xf numFmtId="0" fontId="23" fillId="6" borderId="10" xfId="6" applyFont="1" applyBorder="1" applyAlignment="1" applyProtection="1">
      <alignment horizontal="center" vertical="center"/>
      <protection locked="0"/>
    </xf>
    <xf numFmtId="0" fontId="40" fillId="29" borderId="10" xfId="13" applyFont="1" applyFill="1" applyBorder="1" applyAlignment="1" applyProtection="1">
      <alignment horizontal="right" vertical="center"/>
      <protection locked="0"/>
    </xf>
    <xf numFmtId="0" fontId="37" fillId="0" borderId="0" xfId="0" applyFont="1" applyFill="1" applyBorder="1" applyAlignment="1" applyProtection="1">
      <alignment vertical="center" wrapText="1"/>
      <protection locked="0"/>
    </xf>
    <xf numFmtId="0" fontId="45" fillId="0" borderId="0" xfId="13" applyFont="1" applyFill="1" applyBorder="1" applyAlignment="1" applyProtection="1">
      <alignment horizontal="right" vertical="center"/>
      <protection locked="0"/>
    </xf>
    <xf numFmtId="1" fontId="23" fillId="6" borderId="0" xfId="6" applyNumberFormat="1" applyFont="1" applyBorder="1" applyAlignment="1" applyProtection="1">
      <alignment horizontal="left" vertical="center" wrapText="1"/>
      <protection locked="0"/>
    </xf>
    <xf numFmtId="0" fontId="57" fillId="6" borderId="0" xfId="6" applyFont="1" applyBorder="1" applyAlignment="1" applyProtection="1">
      <alignment horizontal="left" vertical="center"/>
      <protection locked="0"/>
    </xf>
    <xf numFmtId="0" fontId="64" fillId="29" borderId="10" xfId="13" applyFont="1" applyFill="1" applyBorder="1" applyAlignment="1" applyProtection="1">
      <alignment vertical="center"/>
      <protection locked="0"/>
    </xf>
    <xf numFmtId="0" fontId="9" fillId="29" borderId="10" xfId="13" applyFont="1" applyFill="1" applyBorder="1" applyAlignment="1" applyProtection="1">
      <alignment vertical="center"/>
      <protection locked="0"/>
    </xf>
    <xf numFmtId="0" fontId="45" fillId="29" borderId="10" xfId="13" applyFont="1" applyFill="1" applyBorder="1" applyAlignment="1" applyProtection="1">
      <alignment horizontal="right" vertical="center"/>
      <protection locked="0"/>
    </xf>
    <xf numFmtId="0" fontId="9" fillId="29" borderId="10" xfId="0" applyNumberFormat="1" applyFont="1" applyFill="1" applyBorder="1" applyAlignment="1" applyProtection="1">
      <alignment vertical="center"/>
      <protection locked="0"/>
    </xf>
    <xf numFmtId="0" fontId="48" fillId="29" borderId="10" xfId="0" applyNumberFormat="1" applyFont="1" applyFill="1" applyBorder="1" applyAlignment="1" applyProtection="1">
      <alignment vertical="center"/>
      <protection locked="0"/>
    </xf>
    <xf numFmtId="0" fontId="48" fillId="29" borderId="10" xfId="13" applyFont="1" applyFill="1" applyBorder="1" applyAlignment="1" applyProtection="1">
      <alignment vertical="center"/>
      <protection locked="0"/>
    </xf>
    <xf numFmtId="0" fontId="25" fillId="29" borderId="10" xfId="13" applyFont="1" applyFill="1" applyBorder="1" applyAlignment="1" applyProtection="1">
      <alignment vertical="center"/>
      <protection locked="0"/>
    </xf>
    <xf numFmtId="0" fontId="9" fillId="29" borderId="10" xfId="0" applyFont="1" applyFill="1" applyBorder="1" applyProtection="1">
      <protection locked="0"/>
    </xf>
    <xf numFmtId="0" fontId="9" fillId="29" borderId="50" xfId="0" applyFont="1" applyFill="1" applyBorder="1" applyProtection="1">
      <protection locked="0"/>
    </xf>
    <xf numFmtId="0" fontId="9" fillId="28" borderId="10" xfId="0" applyFont="1" applyFill="1" applyBorder="1" applyAlignment="1" applyProtection="1">
      <alignment vertical="center"/>
      <protection locked="0"/>
    </xf>
    <xf numFmtId="0" fontId="9" fillId="29" borderId="10" xfId="0" applyFont="1" applyFill="1" applyBorder="1" applyAlignment="1" applyProtection="1">
      <alignment vertical="center"/>
      <protection locked="0"/>
    </xf>
    <xf numFmtId="164" fontId="9" fillId="29" borderId="10" xfId="0" applyNumberFormat="1" applyFont="1" applyFill="1" applyBorder="1" applyAlignment="1" applyProtection="1">
      <alignment vertical="center"/>
      <protection locked="0"/>
    </xf>
    <xf numFmtId="0" fontId="47" fillId="0" borderId="10" xfId="0" applyFont="1" applyFill="1" applyBorder="1" applyAlignment="1" applyProtection="1">
      <alignment horizontal="left" vertical="center" wrapText="1"/>
      <protection locked="0"/>
    </xf>
    <xf numFmtId="0" fontId="13" fillId="29" borderId="10" xfId="0" applyFont="1" applyFill="1" applyBorder="1" applyAlignment="1" applyProtection="1">
      <alignment vertical="center"/>
      <protection locked="0"/>
    </xf>
    <xf numFmtId="0" fontId="48" fillId="28" borderId="10" xfId="0" applyFont="1" applyFill="1" applyBorder="1" applyAlignment="1" applyProtection="1">
      <alignment vertical="center"/>
      <protection locked="0"/>
    </xf>
    <xf numFmtId="0" fontId="9" fillId="28" borderId="0" xfId="0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Protection="1">
      <protection locked="0"/>
    </xf>
    <xf numFmtId="0" fontId="24" fillId="0" borderId="10" xfId="0" applyFont="1" applyFill="1" applyBorder="1" applyAlignment="1" applyProtection="1">
      <alignment wrapText="1"/>
      <protection locked="0"/>
    </xf>
    <xf numFmtId="1" fontId="13" fillId="0" borderId="10" xfId="3" applyNumberFormat="1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Alignment="1" applyProtection="1">
      <alignment vertical="center"/>
      <protection locked="0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12" fillId="6" borderId="30" xfId="6" applyFont="1" applyBorder="1" applyAlignment="1" applyProtection="1">
      <alignment horizontal="center" vertical="center"/>
      <protection locked="0"/>
    </xf>
    <xf numFmtId="0" fontId="12" fillId="6" borderId="10" xfId="6" applyFont="1" applyBorder="1" applyAlignment="1" applyProtection="1">
      <alignment horizontal="right" vertical="center"/>
      <protection locked="0"/>
    </xf>
    <xf numFmtId="1" fontId="59" fillId="16" borderId="10" xfId="9" applyNumberFormat="1" applyFont="1" applyFill="1" applyBorder="1" applyAlignment="1" applyProtection="1">
      <alignment vertical="center"/>
      <protection locked="0"/>
    </xf>
    <xf numFmtId="0" fontId="7" fillId="6" borderId="10" xfId="6" applyFont="1" applyBorder="1" applyAlignment="1" applyProtection="1">
      <alignment vertical="center"/>
      <protection locked="0"/>
    </xf>
    <xf numFmtId="0" fontId="25" fillId="0" borderId="10" xfId="6" applyFont="1" applyFill="1" applyBorder="1" applyAlignment="1" applyProtection="1">
      <alignment vertical="center"/>
      <protection locked="0"/>
    </xf>
    <xf numFmtId="0" fontId="9" fillId="0" borderId="10" xfId="2" applyFont="1" applyFill="1" applyBorder="1" applyAlignment="1" applyProtection="1">
      <alignment vertical="center"/>
      <protection locked="0"/>
    </xf>
    <xf numFmtId="0" fontId="25" fillId="0" borderId="10" xfId="2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6" applyFont="1" applyFill="1" applyBorder="1" applyAlignment="1" applyProtection="1">
      <alignment horizontal="right" vertical="center" textRotation="255"/>
      <protection locked="0"/>
    </xf>
    <xf numFmtId="1" fontId="51" fillId="0" borderId="0" xfId="6" applyNumberFormat="1" applyFont="1" applyFill="1" applyBorder="1" applyAlignment="1" applyProtection="1">
      <alignment horizontal="center" vertical="center"/>
      <protection locked="0"/>
    </xf>
    <xf numFmtId="0" fontId="63" fillId="0" borderId="0" xfId="6" applyFont="1" applyFill="1" applyBorder="1" applyAlignment="1" applyProtection="1">
      <alignment vertical="center"/>
      <protection locked="0"/>
    </xf>
    <xf numFmtId="164" fontId="25" fillId="26" borderId="10" xfId="0" applyNumberFormat="1" applyFont="1" applyFill="1" applyBorder="1" applyAlignment="1" applyProtection="1">
      <alignment vertical="center"/>
      <protection locked="0"/>
    </xf>
    <xf numFmtId="1" fontId="22" fillId="6" borderId="10" xfId="6" applyNumberFormat="1" applyFont="1" applyBorder="1" applyAlignment="1" applyProtection="1">
      <alignment horizontal="center" vertical="center" wrapText="1"/>
      <protection locked="0"/>
    </xf>
    <xf numFmtId="164" fontId="58" fillId="0" borderId="10" xfId="6" applyNumberFormat="1" applyFont="1" applyFill="1" applyBorder="1" applyAlignment="1" applyProtection="1">
      <alignment horizontal="center" vertical="center" wrapText="1"/>
      <protection locked="0"/>
    </xf>
    <xf numFmtId="164" fontId="91" fillId="0" borderId="10" xfId="11" applyNumberFormat="1" applyFont="1" applyFill="1" applyBorder="1" applyAlignment="1" applyProtection="1">
      <alignment vertical="center"/>
      <protection locked="0"/>
    </xf>
    <xf numFmtId="1" fontId="25" fillId="26" borderId="10" xfId="0" applyNumberFormat="1" applyFont="1" applyFill="1" applyBorder="1" applyAlignment="1" applyProtection="1">
      <alignment vertical="center"/>
      <protection locked="0"/>
    </xf>
    <xf numFmtId="164" fontId="13" fillId="0" borderId="0" xfId="3" applyNumberFormat="1" applyFont="1" applyFill="1" applyBorder="1" applyAlignment="1" applyProtection="1">
      <alignment vertical="center"/>
      <protection locked="0"/>
    </xf>
    <xf numFmtId="164" fontId="58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91" fillId="0" borderId="0" xfId="11" applyNumberFormat="1" applyFont="1" applyFill="1" applyBorder="1" applyAlignment="1" applyProtection="1">
      <alignment vertical="center"/>
      <protection locked="0"/>
    </xf>
    <xf numFmtId="164" fontId="25" fillId="0" borderId="0" xfId="0" applyNumberFormat="1" applyFont="1" applyFill="1" applyBorder="1" applyAlignment="1" applyProtection="1">
      <alignment vertical="center"/>
      <protection locked="0"/>
    </xf>
    <xf numFmtId="1" fontId="22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25" fillId="28" borderId="10" xfId="0" applyFont="1" applyFill="1" applyBorder="1" applyAlignment="1" applyProtection="1">
      <alignment vertical="center"/>
      <protection locked="0"/>
    </xf>
    <xf numFmtId="0" fontId="85" fillId="28" borderId="10" xfId="0" applyFont="1" applyFill="1" applyBorder="1" applyAlignment="1" applyProtection="1">
      <alignment vertical="center"/>
      <protection locked="0"/>
    </xf>
    <xf numFmtId="0" fontId="54" fillId="0" borderId="0" xfId="0" applyFont="1" applyFill="1" applyBorder="1"/>
    <xf numFmtId="0" fontId="102" fillId="0" borderId="0" xfId="0" applyFont="1" applyFill="1" applyBorder="1"/>
    <xf numFmtId="0" fontId="54" fillId="0" borderId="0" xfId="0" applyFont="1" applyFill="1" applyBorder="1" applyAlignment="1">
      <alignment wrapText="1"/>
    </xf>
    <xf numFmtId="0" fontId="103" fillId="0" borderId="0" xfId="0" applyFont="1" applyFill="1" applyBorder="1" applyAlignment="1">
      <alignment wrapText="1"/>
    </xf>
    <xf numFmtId="0" fontId="48" fillId="0" borderId="0" xfId="0" applyFont="1" applyFill="1" applyBorder="1"/>
    <xf numFmtId="0" fontId="54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right" vertical="center"/>
    </xf>
    <xf numFmtId="0" fontId="93" fillId="0" borderId="0" xfId="0" applyFont="1" applyFill="1" applyBorder="1"/>
    <xf numFmtId="0" fontId="104" fillId="0" borderId="0" xfId="0" applyFont="1" applyFill="1" applyBorder="1"/>
    <xf numFmtId="0" fontId="105" fillId="0" borderId="0" xfId="0" applyFont="1" applyFill="1" applyBorder="1"/>
    <xf numFmtId="0" fontId="62" fillId="0" borderId="0" xfId="0" applyFont="1" applyFill="1" applyBorder="1" applyAlignment="1">
      <alignment horizontal="center" textRotation="90" wrapText="1"/>
    </xf>
    <xf numFmtId="0" fontId="62" fillId="0" borderId="0" xfId="0" applyFont="1" applyFill="1" applyBorder="1" applyAlignment="1">
      <alignment textRotation="90" wrapText="1"/>
    </xf>
    <xf numFmtId="0" fontId="19" fillId="0" borderId="0" xfId="0" applyFont="1" applyFill="1" applyBorder="1" applyAlignment="1">
      <alignment vertical="center"/>
    </xf>
    <xf numFmtId="0" fontId="103" fillId="0" borderId="0" xfId="0" applyFont="1" applyFill="1" applyBorder="1"/>
    <xf numFmtId="0" fontId="103" fillId="0" borderId="0" xfId="0" applyFont="1" applyFill="1" applyBorder="1" applyAlignment="1">
      <alignment horizontal="center" vertical="center"/>
    </xf>
    <xf numFmtId="0" fontId="102" fillId="0" borderId="0" xfId="6" applyFont="1" applyFill="1" applyBorder="1" applyAlignment="1">
      <alignment horizontal="center" vertical="center"/>
    </xf>
    <xf numFmtId="0" fontId="116" fillId="0" borderId="0" xfId="3" applyFont="1" applyFill="1" applyBorder="1" applyAlignment="1">
      <alignment horizontal="center" vertical="center"/>
    </xf>
    <xf numFmtId="0" fontId="115" fillId="0" borderId="0" xfId="0" applyFont="1" applyFill="1" applyBorder="1" applyAlignment="1">
      <alignment vertical="center" wrapText="1"/>
    </xf>
    <xf numFmtId="0" fontId="103" fillId="0" borderId="0" xfId="0" applyFont="1" applyFill="1" applyBorder="1" applyAlignment="1">
      <alignment horizontal="center" vertical="center" wrapText="1"/>
    </xf>
    <xf numFmtId="0" fontId="103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1" fontId="54" fillId="0" borderId="0" xfId="0" applyNumberFormat="1" applyFont="1" applyFill="1" applyBorder="1" applyAlignment="1">
      <alignment vertical="center"/>
    </xf>
    <xf numFmtId="1" fontId="6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1" fontId="118" fillId="0" borderId="0" xfId="3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/>
    <xf numFmtId="0" fontId="103" fillId="0" borderId="0" xfId="0" applyFont="1" applyFill="1" applyBorder="1" applyAlignment="1"/>
    <xf numFmtId="0" fontId="107" fillId="0" borderId="0" xfId="0" applyFont="1" applyFill="1" applyBorder="1" applyAlignment="1">
      <alignment horizontal="center"/>
    </xf>
    <xf numFmtId="0" fontId="108" fillId="0" borderId="0" xfId="0" applyFont="1" applyFill="1" applyBorder="1" applyAlignment="1"/>
    <xf numFmtId="0" fontId="43" fillId="0" borderId="0" xfId="4" applyFont="1" applyFill="1" applyBorder="1" applyAlignment="1">
      <alignment textRotation="90" wrapText="1"/>
    </xf>
    <xf numFmtId="0" fontId="109" fillId="0" borderId="0" xfId="4" applyFont="1" applyFill="1" applyBorder="1" applyAlignment="1">
      <alignment textRotation="90" wrapText="1"/>
    </xf>
    <xf numFmtId="0" fontId="110" fillId="0" borderId="0" xfId="0" applyFont="1" applyFill="1" applyBorder="1" applyAlignment="1">
      <alignment textRotation="90"/>
    </xf>
    <xf numFmtId="0" fontId="111" fillId="0" borderId="0" xfId="4" applyFont="1" applyFill="1" applyBorder="1" applyAlignment="1">
      <alignment textRotation="90" wrapText="1"/>
    </xf>
    <xf numFmtId="0" fontId="112" fillId="0" borderId="0" xfId="0" applyFont="1" applyFill="1" applyBorder="1" applyAlignment="1">
      <alignment textRotation="90" wrapText="1"/>
    </xf>
    <xf numFmtId="0" fontId="49" fillId="0" borderId="0" xfId="0" applyFont="1" applyFill="1" applyBorder="1" applyAlignment="1"/>
    <xf numFmtId="0" fontId="120" fillId="0" borderId="0" xfId="0" applyFont="1" applyFill="1" applyBorder="1" applyAlignment="1">
      <alignment vertical="center" wrapText="1"/>
    </xf>
    <xf numFmtId="0" fontId="10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textRotation="90" wrapText="1"/>
    </xf>
    <xf numFmtId="0" fontId="114" fillId="0" borderId="0" xfId="3" applyFont="1" applyFill="1" applyBorder="1" applyAlignment="1">
      <alignment textRotation="90" wrapText="1"/>
    </xf>
    <xf numFmtId="0" fontId="107" fillId="0" borderId="0" xfId="0" applyFont="1" applyFill="1" applyBorder="1" applyAlignment="1">
      <alignment horizontal="center" vertical="center" wrapText="1"/>
    </xf>
    <xf numFmtId="0" fontId="107" fillId="0" borderId="0" xfId="0" applyFont="1" applyFill="1" applyBorder="1" applyAlignment="1">
      <alignment vertical="center" wrapText="1"/>
    </xf>
    <xf numFmtId="0" fontId="115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wrapText="1"/>
    </xf>
    <xf numFmtId="0" fontId="76" fillId="0" borderId="0" xfId="0" applyFont="1" applyFill="1" applyBorder="1" applyAlignment="1"/>
    <xf numFmtId="0" fontId="48" fillId="0" borderId="0" xfId="0" applyFont="1" applyFill="1" applyBorder="1" applyAlignment="1">
      <alignment textRotation="90" wrapText="1"/>
    </xf>
    <xf numFmtId="0" fontId="123" fillId="0" borderId="0" xfId="4" applyFont="1" applyFill="1" applyBorder="1" applyAlignment="1">
      <alignment textRotation="90" wrapText="1"/>
    </xf>
    <xf numFmtId="0" fontId="103" fillId="0" borderId="0" xfId="0" applyFont="1" applyFill="1" applyBorder="1" applyAlignment="1">
      <alignment textRotation="90"/>
    </xf>
    <xf numFmtId="0" fontId="19" fillId="0" borderId="0" xfId="0" applyFont="1" applyFill="1" applyBorder="1" applyAlignment="1">
      <alignment textRotation="90"/>
    </xf>
    <xf numFmtId="0" fontId="10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05" fillId="0" borderId="0" xfId="0" applyFont="1" applyFill="1" applyBorder="1" applyAlignment="1">
      <alignment vertical="center"/>
    </xf>
    <xf numFmtId="0" fontId="102" fillId="0" borderId="0" xfId="6" applyFont="1" applyFill="1" applyBorder="1" applyAlignment="1">
      <alignment vertical="center"/>
    </xf>
    <xf numFmtId="0" fontId="116" fillId="0" borderId="0" xfId="3" applyFont="1" applyFill="1" applyBorder="1" applyAlignment="1">
      <alignment vertical="center"/>
    </xf>
    <xf numFmtId="0" fontId="103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114" fillId="0" borderId="0" xfId="3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54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1" fontId="117" fillId="0" borderId="0" xfId="2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103" fillId="0" borderId="0" xfId="0" applyFont="1" applyFill="1" applyBorder="1" applyAlignment="1">
      <alignment vertical="center" textRotation="90"/>
    </xf>
    <xf numFmtId="0" fontId="124" fillId="0" borderId="0" xfId="4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vertical="center"/>
    </xf>
    <xf numFmtId="164" fontId="48" fillId="0" borderId="0" xfId="0" applyNumberFormat="1" applyFont="1" applyFill="1" applyBorder="1" applyAlignment="1">
      <alignment horizontal="center" vertical="center"/>
    </xf>
    <xf numFmtId="0" fontId="54" fillId="0" borderId="0" xfId="6" applyFont="1" applyFill="1" applyBorder="1" applyAlignment="1">
      <alignment vertical="center"/>
    </xf>
    <xf numFmtId="0" fontId="40" fillId="0" borderId="0" xfId="6" applyFont="1" applyFill="1" applyBorder="1" applyAlignment="1">
      <alignment vertical="center"/>
    </xf>
    <xf numFmtId="0" fontId="114" fillId="0" borderId="0" xfId="3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 textRotation="90" wrapText="1"/>
    </xf>
    <xf numFmtId="0" fontId="48" fillId="0" borderId="0" xfId="0" applyFont="1" applyFill="1" applyBorder="1" applyAlignment="1">
      <alignment vertical="center"/>
    </xf>
    <xf numFmtId="0" fontId="93" fillId="0" borderId="0" xfId="0" applyFont="1" applyFill="1" applyBorder="1" applyAlignment="1">
      <alignment vertical="center"/>
    </xf>
    <xf numFmtId="0" fontId="94" fillId="0" borderId="0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/>
    </xf>
    <xf numFmtId="0" fontId="108" fillId="0" borderId="0" xfId="0" applyFont="1"/>
    <xf numFmtId="0" fontId="94" fillId="0" borderId="0" xfId="0" applyFont="1" applyFill="1" applyBorder="1" applyAlignment="1">
      <alignment vertical="center"/>
    </xf>
    <xf numFmtId="0" fontId="122" fillId="0" borderId="0" xfId="0" applyFont="1" applyAlignment="1">
      <alignment horizontal="left" vertical="center" indent="1"/>
    </xf>
    <xf numFmtId="0" fontId="105" fillId="0" borderId="0" xfId="0" applyFont="1" applyFill="1" applyBorder="1" applyAlignment="1">
      <alignment vertical="center" textRotation="90"/>
    </xf>
    <xf numFmtId="0" fontId="105" fillId="0" borderId="0" xfId="0" applyFont="1" applyFill="1" applyBorder="1" applyAlignment="1">
      <alignment horizontal="center" vertical="center" wrapText="1"/>
    </xf>
    <xf numFmtId="0" fontId="127" fillId="0" borderId="0" xfId="4" applyFont="1" applyFill="1" applyBorder="1" applyAlignment="1">
      <alignment horizontal="center" vertical="center"/>
    </xf>
    <xf numFmtId="0" fontId="102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horizontal="center" vertical="center"/>
    </xf>
    <xf numFmtId="164" fontId="105" fillId="0" borderId="0" xfId="0" applyNumberFormat="1" applyFont="1" applyFill="1" applyBorder="1" applyAlignment="1">
      <alignment horizontal="center" vertical="center"/>
    </xf>
    <xf numFmtId="0" fontId="128" fillId="0" borderId="0" xfId="3" applyFont="1" applyFill="1" applyBorder="1" applyAlignment="1">
      <alignment vertical="center" wrapText="1"/>
    </xf>
    <xf numFmtId="0" fontId="129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center" vertical="center"/>
    </xf>
    <xf numFmtId="0" fontId="121" fillId="0" borderId="0" xfId="0" applyFont="1" applyAlignment="1">
      <alignment horizontal="left" vertical="center" indent="1"/>
    </xf>
    <xf numFmtId="0" fontId="130" fillId="4" borderId="0" xfId="4" applyFont="1" applyBorder="1" applyAlignment="1">
      <alignment horizontal="left" vertical="center"/>
    </xf>
    <xf numFmtId="0" fontId="130" fillId="4" borderId="0" xfId="4" applyFont="1" applyBorder="1" applyAlignment="1">
      <alignment horizontal="center" vertical="center"/>
    </xf>
    <xf numFmtId="0" fontId="130" fillId="4" borderId="0" xfId="4" applyFont="1" applyBorder="1" applyAlignment="1">
      <alignment vertical="center" wrapText="1"/>
    </xf>
    <xf numFmtId="0" fontId="130" fillId="4" borderId="0" xfId="4" applyFont="1" applyBorder="1" applyAlignment="1">
      <alignment horizontal="center" vertical="center" textRotation="90" wrapText="1"/>
    </xf>
    <xf numFmtId="0" fontId="130" fillId="4" borderId="0" xfId="4" applyFont="1" applyBorder="1" applyAlignment="1">
      <alignment vertical="center"/>
    </xf>
    <xf numFmtId="0" fontId="130" fillId="4" borderId="0" xfId="4" applyFont="1" applyBorder="1" applyAlignment="1">
      <alignment vertical="center" textRotation="90"/>
    </xf>
    <xf numFmtId="164" fontId="130" fillId="4" borderId="0" xfId="4" applyNumberFormat="1" applyFont="1" applyBorder="1" applyAlignment="1">
      <alignment vertical="center"/>
    </xf>
    <xf numFmtId="164" fontId="130" fillId="4" borderId="0" xfId="4" applyNumberFormat="1" applyFont="1" applyBorder="1" applyAlignment="1">
      <alignment horizontal="center" vertical="center"/>
    </xf>
    <xf numFmtId="1" fontId="130" fillId="4" borderId="0" xfId="4" applyNumberFormat="1" applyFont="1" applyBorder="1" applyAlignment="1">
      <alignment vertical="center"/>
    </xf>
    <xf numFmtId="0" fontId="130" fillId="4" borderId="0" xfId="4" applyFont="1" applyBorder="1" applyAlignment="1">
      <alignment horizontal="right" vertical="center"/>
    </xf>
    <xf numFmtId="0" fontId="130" fillId="4" borderId="0" xfId="4" applyFont="1" applyBorder="1" applyAlignment="1">
      <alignment horizontal="center" vertical="center" wrapText="1"/>
    </xf>
    <xf numFmtId="1" fontId="130" fillId="4" borderId="0" xfId="4" applyNumberFormat="1" applyFont="1" applyBorder="1" applyAlignment="1">
      <alignment horizontal="center" vertical="center" wrapText="1"/>
    </xf>
    <xf numFmtId="0" fontId="130" fillId="4" borderId="0" xfId="4" applyFont="1" applyBorder="1" applyAlignment="1">
      <alignment horizontal="center" textRotation="90" wrapText="1"/>
    </xf>
    <xf numFmtId="0" fontId="131" fillId="0" borderId="0" xfId="0" applyFont="1" applyAlignment="1">
      <alignment vertical="center"/>
    </xf>
    <xf numFmtId="0" fontId="129" fillId="0" borderId="0" xfId="6" applyFont="1" applyFill="1" applyBorder="1" applyAlignment="1">
      <alignment vertical="center"/>
    </xf>
    <xf numFmtId="0" fontId="132" fillId="0" borderId="0" xfId="3" applyFont="1" applyFill="1" applyBorder="1" applyAlignment="1">
      <alignment vertical="center"/>
    </xf>
    <xf numFmtId="0" fontId="129" fillId="0" borderId="0" xfId="0" applyFont="1" applyFill="1" applyBorder="1" applyAlignment="1">
      <alignment vertical="center" wrapText="1"/>
    </xf>
    <xf numFmtId="0" fontId="129" fillId="0" borderId="0" xfId="0" applyFont="1" applyFill="1" applyBorder="1" applyAlignment="1">
      <alignment horizontal="center" vertical="center" wrapText="1"/>
    </xf>
    <xf numFmtId="0" fontId="133" fillId="0" borderId="0" xfId="0" applyFont="1" applyFill="1" applyBorder="1" applyAlignment="1">
      <alignment vertical="center"/>
    </xf>
    <xf numFmtId="0" fontId="129" fillId="0" borderId="0" xfId="0" applyFont="1" applyFill="1" applyBorder="1" applyAlignment="1">
      <alignment vertical="center" textRotation="90"/>
    </xf>
    <xf numFmtId="0" fontId="129" fillId="0" borderId="0" xfId="0" applyFont="1" applyFill="1" applyBorder="1" applyAlignment="1">
      <alignment horizontal="center" vertical="center"/>
    </xf>
    <xf numFmtId="164" fontId="133" fillId="0" borderId="0" xfId="0" applyNumberFormat="1" applyFont="1" applyFill="1" applyBorder="1" applyAlignment="1">
      <alignment horizontal="center" vertical="center"/>
    </xf>
    <xf numFmtId="0" fontId="133" fillId="0" borderId="0" xfId="0" applyFont="1" applyFill="1" applyBorder="1" applyAlignment="1">
      <alignment horizontal="center" vertical="center"/>
    </xf>
    <xf numFmtId="0" fontId="133" fillId="0" borderId="0" xfId="6" applyFont="1" applyFill="1" applyBorder="1" applyAlignment="1">
      <alignment vertical="center"/>
    </xf>
    <xf numFmtId="1" fontId="129" fillId="0" borderId="0" xfId="0" applyNumberFormat="1" applyFont="1" applyFill="1" applyBorder="1" applyAlignment="1">
      <alignment vertical="center"/>
    </xf>
    <xf numFmtId="0" fontId="129" fillId="0" borderId="0" xfId="0" applyFont="1" applyFill="1" applyBorder="1" applyAlignment="1">
      <alignment horizontal="right" vertical="center"/>
    </xf>
    <xf numFmtId="0" fontId="133" fillId="0" borderId="0" xfId="0" applyFont="1" applyFill="1" applyBorder="1" applyAlignment="1">
      <alignment vertical="center" wrapText="1"/>
    </xf>
    <xf numFmtId="1" fontId="129" fillId="0" borderId="0" xfId="3" applyNumberFormat="1" applyFont="1" applyFill="1" applyBorder="1" applyAlignment="1">
      <alignment horizontal="center" vertical="center" wrapText="1"/>
    </xf>
    <xf numFmtId="1" fontId="133" fillId="0" borderId="0" xfId="0" applyNumberFormat="1" applyFont="1" applyFill="1" applyBorder="1" applyAlignment="1">
      <alignment vertical="center" wrapText="1"/>
    </xf>
    <xf numFmtId="0" fontId="129" fillId="0" borderId="0" xfId="0" applyFont="1" applyFill="1" applyBorder="1" applyAlignment="1">
      <alignment horizontal="center" textRotation="90" wrapText="1"/>
    </xf>
    <xf numFmtId="0" fontId="129" fillId="0" borderId="0" xfId="0" applyFont="1" applyFill="1" applyBorder="1"/>
    <xf numFmtId="1" fontId="129" fillId="0" borderId="0" xfId="2" applyNumberFormat="1" applyFont="1" applyFill="1" applyBorder="1" applyAlignment="1">
      <alignment horizontal="center" vertical="center" wrapText="1"/>
    </xf>
    <xf numFmtId="0" fontId="132" fillId="0" borderId="0" xfId="0" applyFont="1"/>
    <xf numFmtId="0" fontId="134" fillId="0" borderId="0" xfId="4" applyFont="1" applyFill="1" applyBorder="1" applyAlignment="1">
      <alignment horizontal="center" vertical="center"/>
    </xf>
    <xf numFmtId="164" fontId="133" fillId="0" borderId="0" xfId="0" applyNumberFormat="1" applyFont="1" applyFill="1" applyBorder="1" applyAlignment="1">
      <alignment vertical="center"/>
    </xf>
    <xf numFmtId="0" fontId="132" fillId="0" borderId="0" xfId="0" applyFont="1" applyFill="1" applyBorder="1"/>
    <xf numFmtId="0" fontId="133" fillId="0" borderId="0" xfId="0" applyFont="1" applyFill="1" applyBorder="1"/>
    <xf numFmtId="0" fontId="132" fillId="0" borderId="0" xfId="0" applyFont="1" applyFill="1" applyBorder="1" applyAlignment="1">
      <alignment horizontal="center" vertical="center"/>
    </xf>
    <xf numFmtId="0" fontId="132" fillId="0" borderId="0" xfId="0" applyFont="1" applyFill="1" applyBorder="1" applyAlignment="1">
      <alignment horizontal="right" vertical="center"/>
    </xf>
    <xf numFmtId="0" fontId="129" fillId="0" borderId="0" xfId="0" applyFont="1" applyFill="1" applyBorder="1" applyAlignment="1"/>
    <xf numFmtId="0" fontId="132" fillId="0" borderId="0" xfId="2" applyFont="1" applyFill="1" applyBorder="1" applyAlignment="1">
      <alignment vertical="center" wrapText="1"/>
    </xf>
    <xf numFmtId="1" fontId="133" fillId="0" borderId="0" xfId="4" applyNumberFormat="1" applyFont="1" applyFill="1" applyBorder="1" applyAlignment="1">
      <alignment horizontal="center" vertical="center" wrapText="1"/>
    </xf>
    <xf numFmtId="0" fontId="132" fillId="0" borderId="0" xfId="4" applyFont="1" applyFill="1" applyBorder="1" applyAlignment="1">
      <alignment horizontal="left" wrapText="1"/>
    </xf>
    <xf numFmtId="0" fontId="134" fillId="0" borderId="0" xfId="4" applyFont="1" applyFill="1" applyBorder="1" applyAlignment="1">
      <alignment horizontal="right" wrapText="1"/>
    </xf>
    <xf numFmtId="0" fontId="133" fillId="0" borderId="0" xfId="4" applyFont="1" applyFill="1" applyBorder="1" applyAlignment="1">
      <alignment horizontal="center" vertical="center" wrapText="1"/>
    </xf>
    <xf numFmtId="1" fontId="129" fillId="0" borderId="0" xfId="0" applyNumberFormat="1" applyFont="1" applyFill="1" applyBorder="1" applyAlignment="1">
      <alignment horizontal="right" vertical="center"/>
    </xf>
    <xf numFmtId="0" fontId="129" fillId="0" borderId="0" xfId="0" applyFont="1" applyFill="1" applyBorder="1" applyAlignment="1">
      <alignment horizontal="center"/>
    </xf>
    <xf numFmtId="0" fontId="132" fillId="0" borderId="0" xfId="3" applyFont="1" applyFill="1" applyBorder="1" applyAlignment="1">
      <alignment horizontal="center" vertical="center"/>
    </xf>
    <xf numFmtId="0" fontId="129" fillId="0" borderId="0" xfId="0" applyFont="1" applyFill="1" applyBorder="1" applyAlignment="1">
      <alignment horizontal="center" vertical="center" textRotation="90" wrapText="1"/>
    </xf>
    <xf numFmtId="0" fontId="133" fillId="0" borderId="0" xfId="0" applyFont="1" applyFill="1" applyBorder="1" applyAlignment="1">
      <alignment horizontal="right" vertical="center"/>
    </xf>
    <xf numFmtId="0" fontId="132" fillId="0" borderId="0" xfId="4" applyFont="1" applyFill="1" applyBorder="1" applyAlignment="1">
      <alignment horizontal="center" vertical="center" wrapText="1"/>
    </xf>
    <xf numFmtId="0" fontId="133" fillId="0" borderId="0" xfId="0" applyFont="1" applyFill="1" applyBorder="1" applyAlignment="1">
      <alignment horizontal="center" vertical="center" wrapText="1"/>
    </xf>
    <xf numFmtId="1" fontId="133" fillId="0" borderId="0" xfId="0" applyNumberFormat="1" applyFont="1" applyFill="1" applyBorder="1" applyAlignment="1">
      <alignment horizontal="center" vertical="center" wrapText="1"/>
    </xf>
    <xf numFmtId="0" fontId="135" fillId="0" borderId="0" xfId="3" applyFont="1" applyFill="1" applyBorder="1" applyAlignment="1">
      <alignment vertical="center"/>
    </xf>
    <xf numFmtId="0" fontId="134" fillId="0" borderId="0" xfId="0" applyFont="1" applyFill="1" applyBorder="1" applyAlignment="1">
      <alignment vertical="center"/>
    </xf>
    <xf numFmtId="0" fontId="12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 wrapText="1"/>
    </xf>
    <xf numFmtId="0" fontId="131" fillId="0" borderId="0" xfId="0" applyFont="1" applyAlignment="1">
      <alignment horizontal="left" vertical="center" indent="5"/>
    </xf>
    <xf numFmtId="0" fontId="131" fillId="0" borderId="0" xfId="0" applyFont="1" applyAlignment="1">
      <alignment vertical="top"/>
    </xf>
    <xf numFmtId="0" fontId="129" fillId="0" borderId="0" xfId="0" applyFont="1" applyAlignment="1">
      <alignment vertical="top"/>
    </xf>
    <xf numFmtId="0" fontId="133" fillId="0" borderId="0" xfId="0" applyFont="1" applyFill="1" applyBorder="1" applyAlignment="1">
      <alignment horizontal="left" vertical="center" wrapText="1"/>
    </xf>
    <xf numFmtId="0" fontId="134" fillId="0" borderId="0" xfId="0" applyFont="1" applyFill="1" applyBorder="1" applyAlignment="1">
      <alignment horizontal="center" vertical="center"/>
    </xf>
    <xf numFmtId="1" fontId="133" fillId="0" borderId="0" xfId="0" applyNumberFormat="1" applyFont="1" applyFill="1" applyBorder="1" applyAlignment="1">
      <alignment vertical="center"/>
    </xf>
    <xf numFmtId="0" fontId="133" fillId="0" borderId="0" xfId="4" applyFont="1" applyFill="1" applyBorder="1" applyAlignment="1">
      <alignment horizontal="left" wrapText="1"/>
    </xf>
    <xf numFmtId="0" fontId="136" fillId="0" borderId="0" xfId="0" applyFont="1" applyFill="1" applyBorder="1" applyAlignment="1">
      <alignment vertical="center"/>
    </xf>
    <xf numFmtId="164" fontId="48" fillId="0" borderId="0" xfId="0" applyNumberFormat="1" applyFont="1" applyFill="1" applyBorder="1" applyAlignment="1">
      <alignment vertical="center"/>
    </xf>
    <xf numFmtId="0" fontId="83" fillId="0" borderId="0" xfId="0" applyFont="1" applyFill="1" applyBorder="1" applyAlignment="1">
      <alignment horizontal="center" vertical="center" wrapText="1"/>
    </xf>
    <xf numFmtId="0" fontId="137" fillId="0" borderId="0" xfId="2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right" vertical="center"/>
    </xf>
    <xf numFmtId="1" fontId="40" fillId="0" borderId="0" xfId="4" applyNumberFormat="1" applyFont="1" applyFill="1" applyBorder="1" applyAlignment="1">
      <alignment horizontal="center" vertical="center" wrapText="1"/>
    </xf>
    <xf numFmtId="0" fontId="138" fillId="0" borderId="0" xfId="4" applyFont="1" applyFill="1" applyBorder="1" applyAlignment="1">
      <alignment horizontal="left" wrapText="1"/>
    </xf>
    <xf numFmtId="0" fontId="139" fillId="0" borderId="0" xfId="4" applyFont="1" applyFill="1" applyBorder="1" applyAlignment="1">
      <alignment horizontal="right" wrapText="1"/>
    </xf>
    <xf numFmtId="0" fontId="40" fillId="0" borderId="0" xfId="4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/>
    </xf>
    <xf numFmtId="0" fontId="140" fillId="0" borderId="0" xfId="0" applyFont="1" applyFill="1" applyBorder="1" applyAlignment="1">
      <alignment horizontal="center" vertical="center"/>
    </xf>
    <xf numFmtId="0" fontId="112" fillId="0" borderId="0" xfId="0" applyFont="1" applyFill="1" applyBorder="1" applyAlignment="1">
      <alignment horizontal="center" vertical="center"/>
    </xf>
    <xf numFmtId="1" fontId="97" fillId="0" borderId="0" xfId="2" applyNumberFormat="1" applyFont="1" applyFill="1" applyBorder="1" applyAlignment="1">
      <alignment horizontal="center" vertical="center" wrapText="1"/>
    </xf>
    <xf numFmtId="0" fontId="138" fillId="0" borderId="0" xfId="2" applyFont="1" applyFill="1" applyBorder="1" applyAlignment="1">
      <alignment vertical="center" wrapText="1"/>
    </xf>
    <xf numFmtId="0" fontId="112" fillId="0" borderId="0" xfId="0" applyFont="1" applyFill="1" applyBorder="1" applyAlignment="1">
      <alignment vertical="center"/>
    </xf>
    <xf numFmtId="0" fontId="113" fillId="0" borderId="0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1" fontId="97" fillId="0" borderId="0" xfId="2" applyNumberFormat="1" applyFont="1" applyFill="1" applyBorder="1" applyAlignment="1">
      <alignment vertical="center" wrapText="1"/>
    </xf>
    <xf numFmtId="0" fontId="105" fillId="0" borderId="0" xfId="0" applyFont="1" applyFill="1" applyBorder="1" applyAlignment="1">
      <alignment vertical="center" wrapText="1"/>
    </xf>
    <xf numFmtId="164" fontId="40" fillId="0" borderId="0" xfId="4" applyNumberFormat="1" applyFont="1" applyFill="1" applyBorder="1" applyAlignment="1">
      <alignment horizontal="right" vertical="center" wrapText="1"/>
    </xf>
    <xf numFmtId="164" fontId="54" fillId="0" borderId="0" xfId="0" applyNumberFormat="1" applyFont="1" applyFill="1" applyBorder="1" applyAlignment="1">
      <alignment vertical="center"/>
    </xf>
    <xf numFmtId="164" fontId="65" fillId="0" borderId="0" xfId="0" applyNumberFormat="1" applyFont="1" applyFill="1" applyBorder="1" applyAlignment="1">
      <alignment horizontal="right" vertical="center"/>
    </xf>
    <xf numFmtId="1" fontId="39" fillId="28" borderId="10" xfId="0" applyNumberFormat="1" applyFont="1" applyFill="1" applyBorder="1" applyAlignment="1" applyProtection="1">
      <alignment vertical="center"/>
      <protection locked="0"/>
    </xf>
    <xf numFmtId="1" fontId="25" fillId="28" borderId="10" xfId="0" applyNumberFormat="1" applyFont="1" applyFill="1" applyBorder="1" applyAlignment="1" applyProtection="1">
      <alignment vertical="center"/>
      <protection locked="0"/>
    </xf>
    <xf numFmtId="1" fontId="47" fillId="0" borderId="0" xfId="6" applyNumberFormat="1" applyFont="1" applyFill="1" applyBorder="1" applyAlignment="1" applyProtection="1">
      <alignment horizontal="left" vertical="center" wrapText="1"/>
      <protection locked="0"/>
    </xf>
    <xf numFmtId="1" fontId="67" fillId="0" borderId="0" xfId="6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6" applyFont="1" applyFill="1" applyBorder="1" applyAlignment="1" applyProtection="1">
      <alignment horizontal="right" vertical="center"/>
      <protection locked="0"/>
    </xf>
    <xf numFmtId="0" fontId="51" fillId="0" borderId="0" xfId="0" applyFont="1" applyFill="1" applyBorder="1" applyProtection="1">
      <protection locked="0"/>
    </xf>
    <xf numFmtId="0" fontId="48" fillId="0" borderId="10" xfId="2" applyFont="1" applyFill="1" applyBorder="1" applyAlignment="1" applyProtection="1">
      <alignment horizontal="right" vertical="center"/>
      <protection locked="0"/>
    </xf>
    <xf numFmtId="1" fontId="40" fillId="28" borderId="0" xfId="0" applyNumberFormat="1" applyFont="1" applyFill="1" applyBorder="1" applyAlignment="1" applyProtection="1">
      <alignment vertical="center"/>
      <protection locked="0"/>
    </xf>
    <xf numFmtId="0" fontId="12" fillId="28" borderId="0" xfId="6" applyFont="1" applyFill="1" applyBorder="1" applyAlignment="1" applyProtection="1">
      <alignment horizontal="center" vertical="center"/>
      <protection locked="0"/>
    </xf>
    <xf numFmtId="0" fontId="23" fillId="0" borderId="0" xfId="6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vertical="center"/>
      <protection locked="0"/>
    </xf>
    <xf numFmtId="0" fontId="73" fillId="0" borderId="0" xfId="0" applyNumberFormat="1" applyFont="1" applyFill="1" applyBorder="1" applyAlignment="1" applyProtection="1">
      <alignment vertical="center" wrapText="1"/>
      <protection locked="0"/>
    </xf>
    <xf numFmtId="0" fontId="12" fillId="0" borderId="0" xfId="0" applyNumberFormat="1" applyFont="1" applyFill="1" applyBorder="1" applyAlignment="1" applyProtection="1">
      <alignment vertical="center" wrapText="1"/>
      <protection locked="0"/>
    </xf>
    <xf numFmtId="0" fontId="48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64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3" applyNumberFormat="1" applyFont="1" applyFill="1" applyBorder="1" applyAlignment="1" applyProtection="1">
      <alignment vertical="center"/>
      <protection locked="0"/>
    </xf>
    <xf numFmtId="0" fontId="76" fillId="0" borderId="0" xfId="3" applyNumberFormat="1" applyFont="1" applyFill="1" applyBorder="1" applyAlignment="1" applyProtection="1">
      <alignment vertical="center"/>
      <protection locked="0"/>
    </xf>
    <xf numFmtId="0" fontId="7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6" applyNumberFormat="1" applyFont="1" applyFill="1" applyBorder="1" applyAlignment="1" applyProtection="1">
      <alignment horizontal="left" vertical="center" wrapText="1"/>
      <protection locked="0"/>
    </xf>
    <xf numFmtId="0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11" applyNumberFormat="1" applyFont="1" applyFill="1" applyBorder="1" applyAlignment="1" applyProtection="1">
      <alignment vertical="center"/>
      <protection locked="0"/>
    </xf>
    <xf numFmtId="0" fontId="48" fillId="0" borderId="0" xfId="0" applyNumberFormat="1" applyFont="1" applyFill="1" applyBorder="1" applyAlignment="1" applyProtection="1">
      <alignment horizontal="center" vertical="center"/>
      <protection locked="0"/>
    </xf>
    <xf numFmtId="0" fontId="48" fillId="0" borderId="0" xfId="6" applyNumberFormat="1" applyFont="1" applyFill="1" applyBorder="1" applyAlignment="1" applyProtection="1">
      <alignment horizontal="right" vertical="center"/>
      <protection locked="0"/>
    </xf>
    <xf numFmtId="0" fontId="48" fillId="0" borderId="0" xfId="2" applyNumberFormat="1" applyFont="1" applyFill="1" applyBorder="1" applyAlignment="1" applyProtection="1">
      <alignment horizontal="right" vertical="center"/>
      <protection locked="0"/>
    </xf>
    <xf numFmtId="0" fontId="48" fillId="0" borderId="0" xfId="13" applyNumberFormat="1" applyFont="1" applyFill="1" applyBorder="1" applyAlignment="1" applyProtection="1">
      <alignment horizontal="right" vertical="center"/>
      <protection locked="0"/>
    </xf>
    <xf numFmtId="0" fontId="48" fillId="0" borderId="0" xfId="9" applyNumberFormat="1" applyFont="1" applyFill="1" applyBorder="1" applyAlignment="1" applyProtection="1">
      <alignment vertical="center"/>
      <protection locked="0"/>
    </xf>
    <xf numFmtId="0" fontId="34" fillId="0" borderId="0" xfId="6" applyNumberFormat="1" applyFont="1" applyFill="1" applyBorder="1" applyAlignment="1" applyProtection="1">
      <alignment horizontal="right" vertical="center"/>
      <protection locked="0"/>
    </xf>
    <xf numFmtId="1" fontId="40" fillId="0" borderId="0" xfId="0" applyNumberFormat="1" applyFont="1" applyFill="1" applyBorder="1" applyAlignment="1" applyProtection="1">
      <alignment vertical="center"/>
      <protection locked="0"/>
    </xf>
    <xf numFmtId="0" fontId="12" fillId="15" borderId="44" xfId="0" applyFont="1" applyFill="1" applyBorder="1" applyAlignment="1" applyProtection="1">
      <alignment horizontal="center" textRotation="90" wrapText="1"/>
      <protection locked="0"/>
    </xf>
    <xf numFmtId="0" fontId="33" fillId="15" borderId="10" xfId="0" applyFont="1" applyFill="1" applyBorder="1" applyAlignment="1" applyProtection="1">
      <alignment horizontal="center" textRotation="90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6" applyFont="1" applyFill="1" applyBorder="1" applyAlignment="1" applyProtection="1">
      <alignment horizontal="center" vertical="center"/>
      <protection locked="0"/>
    </xf>
    <xf numFmtId="0" fontId="12" fillId="6" borderId="10" xfId="6" applyFont="1" applyBorder="1" applyAlignment="1" applyProtection="1">
      <alignment horizontal="center" vertical="center"/>
      <protection locked="0"/>
    </xf>
    <xf numFmtId="0" fontId="13" fillId="0" borderId="10" xfId="13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105" fillId="0" borderId="0" xfId="0" applyFont="1" applyFill="1" applyBorder="1" applyAlignment="1">
      <alignment wrapText="1"/>
    </xf>
    <xf numFmtId="0" fontId="102" fillId="0" borderId="0" xfId="0" applyFont="1" applyFill="1" applyBorder="1" applyAlignment="1">
      <alignment horizontal="right" vertical="center"/>
    </xf>
    <xf numFmtId="0" fontId="106" fillId="0" borderId="0" xfId="0" applyFont="1" applyFill="1" applyBorder="1"/>
    <xf numFmtId="0" fontId="104" fillId="0" borderId="0" xfId="0" applyFont="1" applyFill="1" applyBorder="1" applyAlignment="1"/>
    <xf numFmtId="0" fontId="142" fillId="0" borderId="0" xfId="0" applyFont="1" applyAlignment="1">
      <alignment vertical="center"/>
    </xf>
    <xf numFmtId="0" fontId="144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48" fillId="0" borderId="0" xfId="0" applyFont="1" applyFill="1" applyBorder="1" applyAlignment="1">
      <alignment vertical="center"/>
    </xf>
    <xf numFmtId="0" fontId="148" fillId="0" borderId="0" xfId="6" applyFont="1" applyFill="1" applyBorder="1" applyAlignment="1">
      <alignment vertical="center"/>
    </xf>
    <xf numFmtId="0" fontId="149" fillId="0" borderId="0" xfId="3" applyFont="1" applyFill="1" applyBorder="1" applyAlignment="1">
      <alignment vertical="center"/>
    </xf>
    <xf numFmtId="0" fontId="148" fillId="0" borderId="0" xfId="6" applyFont="1" applyFill="1" applyBorder="1" applyAlignment="1">
      <alignment vertical="center" wrapText="1"/>
    </xf>
    <xf numFmtId="0" fontId="148" fillId="0" borderId="0" xfId="0" applyFont="1" applyFill="1" applyBorder="1" applyAlignment="1">
      <alignment vertical="center" wrapText="1"/>
    </xf>
    <xf numFmtId="0" fontId="148" fillId="0" borderId="0" xfId="0" applyFont="1" applyFill="1" applyBorder="1" applyAlignment="1">
      <alignment horizontal="center" vertical="center"/>
    </xf>
    <xf numFmtId="0" fontId="150" fillId="0" borderId="0" xfId="0" applyFont="1" applyFill="1" applyBorder="1" applyAlignment="1">
      <alignment horizontal="right" vertical="center"/>
    </xf>
    <xf numFmtId="0" fontId="149" fillId="0" borderId="0" xfId="3" applyFont="1" applyFill="1" applyBorder="1" applyAlignment="1">
      <alignment vertical="center" wrapText="1"/>
    </xf>
    <xf numFmtId="0" fontId="150" fillId="0" borderId="0" xfId="0" applyFont="1" applyFill="1" applyBorder="1" applyAlignment="1">
      <alignment vertical="center"/>
    </xf>
    <xf numFmtId="0" fontId="148" fillId="0" borderId="0" xfId="0" applyFont="1" applyFill="1" applyBorder="1" applyAlignment="1">
      <alignment horizontal="center" vertical="center" wrapText="1"/>
    </xf>
    <xf numFmtId="0" fontId="150" fillId="0" borderId="0" xfId="0" applyFont="1" applyFill="1" applyBorder="1" applyAlignment="1">
      <alignment horizontal="center" vertical="center"/>
    </xf>
    <xf numFmtId="0" fontId="150" fillId="0" borderId="0" xfId="6" applyFont="1" applyFill="1" applyBorder="1" applyAlignment="1">
      <alignment vertical="center"/>
    </xf>
    <xf numFmtId="0" fontId="150" fillId="0" borderId="0" xfId="0" applyFont="1" applyFill="1" applyBorder="1" applyAlignment="1">
      <alignment vertical="center" wrapText="1"/>
    </xf>
    <xf numFmtId="1" fontId="148" fillId="0" borderId="0" xfId="2" applyNumberFormat="1" applyFont="1" applyFill="1" applyBorder="1" applyAlignment="1">
      <alignment horizontal="center" vertical="center" wrapText="1"/>
    </xf>
    <xf numFmtId="1" fontId="150" fillId="0" borderId="0" xfId="0" applyNumberFormat="1" applyFont="1" applyFill="1" applyBorder="1" applyAlignment="1">
      <alignment vertical="center" wrapText="1"/>
    </xf>
    <xf numFmtId="0" fontId="148" fillId="0" borderId="0" xfId="0" applyFont="1" applyFill="1" applyBorder="1" applyAlignment="1">
      <alignment horizontal="center" textRotation="90" wrapText="1"/>
    </xf>
    <xf numFmtId="0" fontId="148" fillId="0" borderId="0" xfId="0" applyFont="1" applyFill="1" applyBorder="1"/>
    <xf numFmtId="0" fontId="149" fillId="0" borderId="0" xfId="0" applyFont="1"/>
    <xf numFmtId="0" fontId="151" fillId="0" borderId="0" xfId="4" applyFont="1" applyFill="1" applyBorder="1" applyAlignment="1">
      <alignment horizontal="center" vertical="center"/>
    </xf>
    <xf numFmtId="1" fontId="148" fillId="0" borderId="0" xfId="3" applyNumberFormat="1" applyFont="1" applyFill="1" applyBorder="1" applyAlignment="1">
      <alignment horizontal="center" vertical="center" wrapText="1"/>
    </xf>
    <xf numFmtId="0" fontId="148" fillId="0" borderId="0" xfId="0" applyFont="1" applyFill="1" applyBorder="1" applyAlignment="1">
      <alignment vertical="center" textRotation="90"/>
    </xf>
    <xf numFmtId="1" fontId="148" fillId="0" borderId="0" xfId="0" applyNumberFormat="1" applyFont="1" applyFill="1" applyBorder="1" applyAlignment="1">
      <alignment horizontal="right" vertical="center"/>
    </xf>
    <xf numFmtId="164" fontId="150" fillId="0" borderId="0" xfId="0" applyNumberFormat="1" applyFont="1" applyFill="1" applyBorder="1" applyAlignment="1">
      <alignment vertical="center"/>
    </xf>
    <xf numFmtId="1" fontId="150" fillId="0" borderId="0" xfId="0" applyNumberFormat="1" applyFont="1" applyFill="1" applyBorder="1" applyAlignment="1">
      <alignment horizontal="center" vertical="center"/>
    </xf>
    <xf numFmtId="1" fontId="148" fillId="0" borderId="0" xfId="0" applyNumberFormat="1" applyFont="1" applyFill="1" applyBorder="1" applyAlignment="1">
      <alignment vertical="center"/>
    </xf>
    <xf numFmtId="0" fontId="148" fillId="0" borderId="0" xfId="0" applyFont="1" applyFill="1" applyBorder="1" applyAlignment="1">
      <alignment horizontal="right" vertical="center"/>
    </xf>
    <xf numFmtId="0" fontId="149" fillId="0" borderId="0" xfId="0" applyFont="1" applyFill="1" applyBorder="1"/>
    <xf numFmtId="0" fontId="149" fillId="0" borderId="0" xfId="0" applyFont="1" applyFill="1" applyBorder="1" applyAlignment="1">
      <alignment horizontal="right"/>
    </xf>
    <xf numFmtId="0" fontId="150" fillId="0" borderId="0" xfId="0" applyFont="1" applyFill="1" applyBorder="1"/>
    <xf numFmtId="0" fontId="149" fillId="0" borderId="0" xfId="0" applyFont="1" applyFill="1" applyBorder="1" applyAlignment="1">
      <alignment horizontal="center" vertical="center"/>
    </xf>
    <xf numFmtId="0" fontId="149" fillId="0" borderId="0" xfId="0" applyFont="1" applyFill="1" applyBorder="1" applyAlignment="1">
      <alignment horizontal="right" vertical="center"/>
    </xf>
    <xf numFmtId="0" fontId="148" fillId="0" borderId="0" xfId="0" applyFont="1" applyFill="1" applyBorder="1" applyAlignment="1"/>
    <xf numFmtId="0" fontId="149" fillId="0" borderId="0" xfId="2" applyFont="1" applyFill="1" applyBorder="1" applyAlignment="1">
      <alignment vertical="center" wrapText="1"/>
    </xf>
    <xf numFmtId="1" fontId="150" fillId="0" borderId="0" xfId="4" applyNumberFormat="1" applyFont="1" applyFill="1" applyBorder="1" applyAlignment="1">
      <alignment horizontal="center" vertical="center" wrapText="1"/>
    </xf>
    <xf numFmtId="0" fontId="149" fillId="0" borderId="0" xfId="4" applyFont="1" applyFill="1" applyBorder="1" applyAlignment="1">
      <alignment horizontal="left" wrapText="1"/>
    </xf>
    <xf numFmtId="0" fontId="151" fillId="0" borderId="0" xfId="4" applyFont="1" applyFill="1" applyBorder="1" applyAlignment="1">
      <alignment horizontal="right" wrapText="1"/>
    </xf>
    <xf numFmtId="0" fontId="150" fillId="0" borderId="0" xfId="4" applyFont="1" applyFill="1" applyBorder="1" applyAlignment="1">
      <alignment horizontal="center" vertical="center" wrapText="1"/>
    </xf>
    <xf numFmtId="0" fontId="148" fillId="0" borderId="0" xfId="0" applyFont="1" applyFill="1" applyBorder="1" applyAlignment="1">
      <alignment horizontal="center"/>
    </xf>
    <xf numFmtId="0" fontId="149" fillId="0" borderId="0" xfId="3" applyFont="1" applyFill="1" applyBorder="1" applyAlignment="1">
      <alignment horizontal="center" vertical="center"/>
    </xf>
    <xf numFmtId="0" fontId="148" fillId="0" borderId="0" xfId="0" applyFont="1" applyFill="1" applyBorder="1" applyAlignment="1">
      <alignment horizontal="center" vertical="center" textRotation="90" wrapText="1"/>
    </xf>
    <xf numFmtId="0" fontId="149" fillId="0" borderId="0" xfId="4" applyFont="1" applyFill="1" applyBorder="1" applyAlignment="1">
      <alignment horizontal="center" vertical="center" wrapText="1"/>
    </xf>
    <xf numFmtId="0" fontId="150" fillId="0" borderId="0" xfId="0" applyFont="1" applyFill="1" applyBorder="1" applyAlignment="1">
      <alignment horizontal="center" vertical="center" wrapText="1"/>
    </xf>
    <xf numFmtId="1" fontId="150" fillId="0" borderId="0" xfId="0" applyNumberFormat="1" applyFont="1" applyFill="1" applyBorder="1" applyAlignment="1">
      <alignment horizontal="center" vertical="center" wrapText="1"/>
    </xf>
    <xf numFmtId="0" fontId="148" fillId="0" borderId="0" xfId="0" applyFont="1"/>
    <xf numFmtId="0" fontId="146" fillId="0" borderId="0" xfId="0" applyFont="1" applyAlignment="1">
      <alignment vertical="top"/>
    </xf>
    <xf numFmtId="0" fontId="7" fillId="30" borderId="8" xfId="0" applyFont="1" applyFill="1" applyBorder="1" applyAlignment="1" applyProtection="1">
      <alignment horizontal="center" textRotation="90"/>
      <protection locked="0"/>
    </xf>
    <xf numFmtId="0" fontId="7" fillId="30" borderId="8" xfId="0" applyFont="1" applyFill="1" applyBorder="1" applyAlignment="1" applyProtection="1">
      <alignment horizontal="center" textRotation="90" wrapText="1"/>
      <protection locked="0"/>
    </xf>
    <xf numFmtId="0" fontId="7" fillId="30" borderId="35" xfId="0" applyFont="1" applyFill="1" applyBorder="1" applyAlignment="1" applyProtection="1">
      <alignment horizontal="right" textRotation="90" wrapText="1"/>
      <protection locked="0"/>
    </xf>
    <xf numFmtId="0" fontId="7" fillId="30" borderId="41" xfId="0" applyFont="1" applyFill="1" applyBorder="1" applyAlignment="1" applyProtection="1">
      <alignment horizontal="right" textRotation="90"/>
      <protection locked="0"/>
    </xf>
    <xf numFmtId="0" fontId="7" fillId="20" borderId="23" xfId="0" applyFont="1" applyFill="1" applyBorder="1" applyAlignment="1" applyProtection="1">
      <alignment horizontal="left" textRotation="90" wrapText="1"/>
      <protection locked="0"/>
    </xf>
    <xf numFmtId="0" fontId="7" fillId="31" borderId="44" xfId="0" applyFont="1" applyFill="1" applyBorder="1" applyAlignment="1" applyProtection="1">
      <alignment horizontal="right" textRotation="90" wrapText="1"/>
      <protection locked="0"/>
    </xf>
    <xf numFmtId="0" fontId="9" fillId="33" borderId="10" xfId="13" applyFont="1" applyFill="1" applyBorder="1" applyAlignment="1" applyProtection="1">
      <alignment vertical="center"/>
      <protection locked="0"/>
    </xf>
    <xf numFmtId="0" fontId="25" fillId="33" borderId="10" xfId="13" applyFont="1" applyFill="1" applyBorder="1" applyAlignment="1" applyProtection="1">
      <alignment vertical="center"/>
      <protection locked="0"/>
    </xf>
    <xf numFmtId="0" fontId="9" fillId="33" borderId="53" xfId="13" applyFont="1" applyFill="1" applyBorder="1" applyAlignment="1" applyProtection="1">
      <alignment vertical="center"/>
      <protection locked="0"/>
    </xf>
    <xf numFmtId="0" fontId="25" fillId="33" borderId="10" xfId="0" applyFont="1" applyFill="1" applyBorder="1" applyProtection="1">
      <protection locked="0"/>
    </xf>
    <xf numFmtId="0" fontId="13" fillId="33" borderId="10" xfId="13" applyFont="1" applyFill="1" applyBorder="1" applyAlignment="1" applyProtection="1">
      <alignment horizontal="right" vertical="center"/>
      <protection locked="0"/>
    </xf>
    <xf numFmtId="0" fontId="52" fillId="33" borderId="10" xfId="13" applyFont="1" applyFill="1" applyBorder="1" applyAlignment="1" applyProtection="1">
      <alignment horizontal="right" vertical="center"/>
      <protection locked="0"/>
    </xf>
    <xf numFmtId="0" fontId="25" fillId="33" borderId="10" xfId="13" applyFont="1" applyFill="1" applyBorder="1" applyAlignment="1" applyProtection="1">
      <alignment horizontal="right" vertical="center"/>
      <protection locked="0"/>
    </xf>
    <xf numFmtId="1" fontId="25" fillId="33" borderId="10" xfId="13" applyNumberFormat="1" applyFont="1" applyFill="1" applyBorder="1" applyAlignment="1" applyProtection="1">
      <alignment horizontal="right" vertical="center"/>
      <protection locked="0"/>
    </xf>
    <xf numFmtId="1" fontId="9" fillId="33" borderId="10" xfId="0" applyNumberFormat="1" applyFont="1" applyFill="1" applyBorder="1" applyAlignment="1" applyProtection="1">
      <alignment vertical="center"/>
      <protection locked="0"/>
    </xf>
    <xf numFmtId="0" fontId="9" fillId="33" borderId="10" xfId="13" applyFont="1" applyFill="1" applyBorder="1" applyAlignment="1" applyProtection="1">
      <alignment horizontal="right" vertical="center"/>
      <protection locked="0"/>
    </xf>
    <xf numFmtId="0" fontId="48" fillId="16" borderId="10" xfId="0" applyFont="1" applyFill="1" applyBorder="1" applyAlignment="1" applyProtection="1">
      <alignment vertical="center"/>
      <protection locked="0"/>
    </xf>
    <xf numFmtId="1" fontId="156" fillId="22" borderId="10" xfId="6" applyNumberFormat="1" applyFont="1" applyFill="1" applyBorder="1" applyAlignment="1" applyProtection="1">
      <alignment horizontal="left" vertical="center" wrapText="1"/>
      <protection locked="0"/>
    </xf>
    <xf numFmtId="1" fontId="75" fillId="22" borderId="10" xfId="2" applyNumberFormat="1" applyFont="1" applyFill="1" applyBorder="1" applyAlignment="1" applyProtection="1">
      <alignment horizontal="right" vertical="center"/>
      <protection locked="0"/>
    </xf>
    <xf numFmtId="1" fontId="75" fillId="22" borderId="10" xfId="3" applyNumberFormat="1" applyFont="1" applyFill="1" applyBorder="1" applyAlignment="1" applyProtection="1">
      <alignment vertical="center"/>
      <protection locked="0"/>
    </xf>
    <xf numFmtId="0" fontId="65" fillId="0" borderId="10" xfId="0" applyFont="1" applyFill="1" applyBorder="1" applyAlignment="1" applyProtection="1">
      <alignment vertical="center"/>
      <protection locked="0"/>
    </xf>
    <xf numFmtId="0" fontId="25" fillId="0" borderId="0" xfId="4" applyFont="1" applyFill="1" applyBorder="1" applyAlignment="1" applyProtection="1">
      <alignment horizontal="center" vertical="center"/>
      <protection locked="0"/>
    </xf>
    <xf numFmtId="0" fontId="33" fillId="0" borderId="33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right" textRotation="90" wrapText="1"/>
      <protection locked="0"/>
    </xf>
    <xf numFmtId="0" fontId="33" fillId="0" borderId="23" xfId="0" applyFont="1" applyFill="1" applyBorder="1" applyAlignment="1" applyProtection="1">
      <alignment horizontal="center" textRotation="90" wrapText="1"/>
      <protection locked="0"/>
    </xf>
    <xf numFmtId="0" fontId="29" fillId="6" borderId="19" xfId="6" applyFont="1" applyBorder="1" applyAlignment="1" applyProtection="1">
      <alignment horizontal="center" textRotation="90" wrapText="1"/>
      <protection locked="0"/>
    </xf>
    <xf numFmtId="0" fontId="9" fillId="19" borderId="10" xfId="4" applyFont="1" applyFill="1" applyBorder="1" applyAlignment="1" applyProtection="1">
      <alignment horizontal="center" vertical="center"/>
      <protection locked="0"/>
    </xf>
    <xf numFmtId="0" fontId="9" fillId="0" borderId="0" xfId="4" applyFont="1" applyFill="1" applyBorder="1" applyAlignment="1" applyProtection="1">
      <alignment horizontal="center" vertical="center"/>
      <protection locked="0"/>
    </xf>
    <xf numFmtId="0" fontId="25" fillId="0" borderId="0" xfId="4" applyNumberFormat="1" applyFont="1" applyFill="1" applyBorder="1" applyAlignment="1" applyProtection="1">
      <alignment horizontal="center" vertical="center"/>
      <protection locked="0"/>
    </xf>
    <xf numFmtId="0" fontId="7" fillId="19" borderId="10" xfId="4" applyNumberFormat="1" applyFont="1" applyFill="1" applyBorder="1" applyAlignment="1" applyProtection="1">
      <alignment horizontal="center" vertical="center"/>
      <protection locked="0"/>
    </xf>
    <xf numFmtId="0" fontId="9" fillId="28" borderId="10" xfId="2" applyFont="1" applyFill="1" applyBorder="1" applyAlignment="1" applyProtection="1">
      <alignment vertical="center"/>
      <protection locked="0"/>
    </xf>
    <xf numFmtId="164" fontId="24" fillId="0" borderId="10" xfId="6" applyNumberFormat="1" applyFont="1" applyFill="1" applyBorder="1" applyAlignment="1" applyProtection="1">
      <alignment vertical="center"/>
      <protection locked="0"/>
    </xf>
    <xf numFmtId="164" fontId="52" fillId="0" borderId="10" xfId="6" applyNumberFormat="1" applyFont="1" applyFill="1" applyBorder="1" applyAlignment="1" applyProtection="1">
      <alignment horizontal="right" vertical="center"/>
      <protection locked="0"/>
    </xf>
    <xf numFmtId="164" fontId="52" fillId="0" borderId="10" xfId="2" applyNumberFormat="1" applyFont="1" applyFill="1" applyBorder="1" applyAlignment="1" applyProtection="1">
      <alignment horizontal="right" vertical="center"/>
      <protection locked="0"/>
    </xf>
    <xf numFmtId="1" fontId="9" fillId="0" borderId="10" xfId="9" applyNumberFormat="1" applyFont="1" applyFill="1" applyBorder="1" applyAlignment="1" applyProtection="1">
      <alignment horizontal="center" vertical="center"/>
      <protection locked="0"/>
    </xf>
    <xf numFmtId="1" fontId="51" fillId="6" borderId="10" xfId="6" applyNumberFormat="1" applyFont="1" applyBorder="1" applyAlignment="1" applyProtection="1">
      <alignment horizontal="center" vertical="center"/>
      <protection locked="0"/>
    </xf>
    <xf numFmtId="1" fontId="51" fillId="28" borderId="10" xfId="6" applyNumberFormat="1" applyFont="1" applyFill="1" applyBorder="1" applyAlignment="1" applyProtection="1">
      <alignment horizontal="center" vertical="center"/>
      <protection locked="0"/>
    </xf>
    <xf numFmtId="1" fontId="9" fillId="6" borderId="8" xfId="6" applyNumberFormat="1" applyFont="1" applyBorder="1" applyAlignment="1" applyProtection="1">
      <alignment horizontal="left" vertical="center" wrapText="1"/>
      <protection locked="0"/>
    </xf>
    <xf numFmtId="0" fontId="25" fillId="32" borderId="8" xfId="6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vertical="center"/>
      <protection locked="0"/>
    </xf>
    <xf numFmtId="0" fontId="158" fillId="0" borderId="0" xfId="0" applyFont="1"/>
    <xf numFmtId="0" fontId="0" fillId="0" borderId="0" xfId="0" applyFill="1" applyBorder="1"/>
    <xf numFmtId="0" fontId="0" fillId="0" borderId="59" xfId="0" applyBorder="1"/>
    <xf numFmtId="0" fontId="161" fillId="0" borderId="30" xfId="0" applyFont="1" applyFill="1" applyBorder="1" applyAlignment="1">
      <alignment wrapText="1"/>
    </xf>
    <xf numFmtId="0" fontId="0" fillId="0" borderId="65" xfId="0" applyBorder="1"/>
    <xf numFmtId="0" fontId="161" fillId="0" borderId="0" xfId="0" applyFont="1" applyFill="1" applyBorder="1" applyAlignment="1">
      <alignment horizontal="center" wrapText="1"/>
    </xf>
    <xf numFmtId="0" fontId="165" fillId="2" borderId="70" xfId="2" applyFont="1" applyBorder="1" applyAlignment="1">
      <alignment horizontal="left" vertical="center" wrapText="1" readingOrder="1"/>
    </xf>
    <xf numFmtId="0" fontId="165" fillId="2" borderId="71" xfId="2" applyFont="1" applyBorder="1" applyAlignment="1">
      <alignment horizontal="center" vertical="center" wrapText="1" readingOrder="1"/>
    </xf>
    <xf numFmtId="0" fontId="165" fillId="2" borderId="72" xfId="2" applyFont="1" applyBorder="1" applyAlignment="1">
      <alignment horizontal="center" vertical="center" wrapText="1" readingOrder="1"/>
    </xf>
    <xf numFmtId="0" fontId="165" fillId="0" borderId="0" xfId="2" applyFont="1" applyFill="1" applyBorder="1" applyAlignment="1">
      <alignment horizontal="center" vertical="center" wrapText="1" readingOrder="1"/>
    </xf>
    <xf numFmtId="0" fontId="165" fillId="2" borderId="73" xfId="2" applyFont="1" applyBorder="1" applyAlignment="1">
      <alignment horizontal="left" vertical="center" wrapText="1" readingOrder="1"/>
    </xf>
    <xf numFmtId="0" fontId="165" fillId="2" borderId="74" xfId="2" applyFont="1" applyBorder="1" applyAlignment="1">
      <alignment horizontal="center" vertical="center" wrapText="1" readingOrder="1"/>
    </xf>
    <xf numFmtId="0" fontId="165" fillId="2" borderId="75" xfId="2" applyFont="1" applyBorder="1" applyAlignment="1">
      <alignment horizontal="center" vertical="center" wrapText="1" readingOrder="1"/>
    </xf>
    <xf numFmtId="0" fontId="71" fillId="0" borderId="68" xfId="0" applyFont="1" applyBorder="1" applyAlignment="1">
      <alignment horizontal="center" vertical="center"/>
    </xf>
    <xf numFmtId="0" fontId="6" fillId="20" borderId="76" xfId="0" applyFont="1" applyFill="1" applyBorder="1" applyAlignment="1">
      <alignment horizontal="left" vertical="center" wrapText="1" readingOrder="1"/>
    </xf>
    <xf numFmtId="0" fontId="150" fillId="20" borderId="77" xfId="0" applyFont="1" applyFill="1" applyBorder="1" applyAlignment="1">
      <alignment horizontal="center" vertical="center" wrapText="1" readingOrder="1"/>
    </xf>
    <xf numFmtId="0" fontId="150" fillId="0" borderId="0" xfId="0" applyFont="1"/>
    <xf numFmtId="0" fontId="150" fillId="20" borderId="78" xfId="0" applyFont="1" applyFill="1" applyBorder="1" applyAlignment="1">
      <alignment horizontal="center" vertical="center" wrapText="1" readingOrder="1"/>
    </xf>
    <xf numFmtId="0" fontId="166" fillId="0" borderId="0" xfId="0" applyFont="1" applyFill="1" applyBorder="1" applyAlignment="1">
      <alignment horizontal="center" vertical="center" wrapText="1" readingOrder="1"/>
    </xf>
    <xf numFmtId="0" fontId="167" fillId="20" borderId="68" xfId="0" applyFont="1" applyFill="1" applyBorder="1" applyAlignment="1">
      <alignment horizontal="center" vertical="center" wrapText="1" readingOrder="1"/>
    </xf>
    <xf numFmtId="0" fontId="167" fillId="20" borderId="10" xfId="3" applyFont="1" applyFill="1" applyBorder="1" applyAlignment="1">
      <alignment horizontal="center" vertical="center" wrapText="1" readingOrder="1"/>
    </xf>
    <xf numFmtId="0" fontId="168" fillId="20" borderId="53" xfId="0" applyFont="1" applyFill="1" applyBorder="1" applyAlignment="1">
      <alignment vertical="center"/>
    </xf>
    <xf numFmtId="0" fontId="71" fillId="0" borderId="79" xfId="0" applyFont="1" applyBorder="1" applyAlignment="1">
      <alignment horizontal="center" vertical="center"/>
    </xf>
    <xf numFmtId="0" fontId="170" fillId="20" borderId="46" xfId="2" applyFont="1" applyFill="1" applyBorder="1" applyAlignment="1">
      <alignment horizontal="left" vertical="center" wrapText="1" readingOrder="1"/>
    </xf>
    <xf numFmtId="1" fontId="150" fillId="20" borderId="80" xfId="0" applyNumberFormat="1" applyFont="1" applyFill="1" applyBorder="1" applyAlignment="1">
      <alignment horizontal="center" vertical="center" wrapText="1" readingOrder="1"/>
    </xf>
    <xf numFmtId="1" fontId="150" fillId="20" borderId="81" xfId="0" applyNumberFormat="1" applyFont="1" applyFill="1" applyBorder="1" applyAlignment="1">
      <alignment horizontal="center" vertical="center" wrapText="1" readingOrder="1"/>
    </xf>
    <xf numFmtId="1" fontId="166" fillId="0" borderId="0" xfId="0" applyNumberFormat="1" applyFont="1" applyFill="1" applyBorder="1" applyAlignment="1">
      <alignment horizontal="center" vertical="center" wrapText="1" readingOrder="1"/>
    </xf>
    <xf numFmtId="1" fontId="167" fillId="20" borderId="79" xfId="0" applyNumberFormat="1" applyFont="1" applyFill="1" applyBorder="1" applyAlignment="1">
      <alignment horizontal="center" vertical="center" wrapText="1" readingOrder="1"/>
    </xf>
    <xf numFmtId="1" fontId="167" fillId="20" borderId="11" xfId="3" applyNumberFormat="1" applyFont="1" applyFill="1" applyBorder="1" applyAlignment="1">
      <alignment horizontal="center" vertical="center" wrapText="1" readingOrder="1"/>
    </xf>
    <xf numFmtId="1" fontId="168" fillId="20" borderId="20" xfId="0" applyNumberFormat="1" applyFont="1" applyFill="1" applyBorder="1" applyAlignment="1">
      <alignment vertical="center"/>
    </xf>
    <xf numFmtId="0" fontId="71" fillId="35" borderId="82" xfId="0" applyFont="1" applyFill="1" applyBorder="1" applyAlignment="1">
      <alignment horizontal="center"/>
    </xf>
    <xf numFmtId="0" fontId="171" fillId="35" borderId="60" xfId="6" applyFont="1" applyFill="1" applyBorder="1" applyAlignment="1">
      <alignment horizontal="left" vertical="center" wrapText="1" readingOrder="1"/>
    </xf>
    <xf numFmtId="1" fontId="145" fillId="35" borderId="61" xfId="6" applyNumberFormat="1" applyFont="1" applyFill="1" applyBorder="1" applyAlignment="1">
      <alignment horizontal="center" vertical="center" wrapText="1" readingOrder="1"/>
    </xf>
    <xf numFmtId="1" fontId="145" fillId="35" borderId="83" xfId="6" applyNumberFormat="1" applyFont="1" applyFill="1" applyBorder="1" applyAlignment="1">
      <alignment horizontal="center" vertical="center" wrapText="1" readingOrder="1"/>
    </xf>
    <xf numFmtId="1" fontId="172" fillId="0" borderId="0" xfId="2" applyNumberFormat="1" applyFont="1" applyFill="1" applyBorder="1" applyAlignment="1">
      <alignment horizontal="center" vertical="center" wrapText="1" readingOrder="1"/>
    </xf>
    <xf numFmtId="1" fontId="145" fillId="35" borderId="82" xfId="6" applyNumberFormat="1" applyFont="1" applyFill="1" applyBorder="1" applyAlignment="1">
      <alignment horizontal="center" vertical="center" wrapText="1" readingOrder="1"/>
    </xf>
    <xf numFmtId="1" fontId="145" fillId="35" borderId="84" xfId="6" applyNumberFormat="1" applyFont="1" applyFill="1" applyBorder="1" applyAlignment="1">
      <alignment horizontal="center" vertical="center" wrapText="1" readingOrder="1"/>
    </xf>
    <xf numFmtId="1" fontId="168" fillId="35" borderId="85" xfId="6" applyNumberFormat="1" applyFont="1" applyFill="1" applyBorder="1" applyAlignment="1">
      <alignment vertical="center"/>
    </xf>
    <xf numFmtId="0" fontId="71" fillId="6" borderId="86" xfId="6" applyFont="1" applyBorder="1" applyAlignment="1">
      <alignment horizontal="center"/>
    </xf>
    <xf numFmtId="0" fontId="173" fillId="6" borderId="2" xfId="6" applyFont="1" applyBorder="1" applyAlignment="1">
      <alignment horizontal="left" vertical="center" wrapText="1" readingOrder="1"/>
    </xf>
    <xf numFmtId="1" fontId="150" fillId="6" borderId="66" xfId="6" applyNumberFormat="1" applyFont="1" applyBorder="1" applyAlignment="1">
      <alignment horizontal="center" vertical="center" wrapText="1" readingOrder="1"/>
    </xf>
    <xf numFmtId="1" fontId="150" fillId="6" borderId="87" xfId="6" applyNumberFormat="1" applyFont="1" applyBorder="1" applyAlignment="1">
      <alignment horizontal="center" vertical="center" wrapText="1" readingOrder="1"/>
    </xf>
    <xf numFmtId="1" fontId="174" fillId="0" borderId="0" xfId="4" applyNumberFormat="1" applyFont="1" applyFill="1" applyBorder="1" applyAlignment="1">
      <alignment horizontal="center" vertical="center" wrapText="1" readingOrder="1"/>
    </xf>
    <xf numFmtId="1" fontId="166" fillId="6" borderId="86" xfId="6" applyNumberFormat="1" applyFont="1" applyBorder="1" applyAlignment="1">
      <alignment horizontal="center" vertical="center" wrapText="1" readingOrder="1"/>
    </xf>
    <xf numFmtId="1" fontId="166" fillId="6" borderId="2" xfId="6" applyNumberFormat="1" applyFont="1" applyBorder="1" applyAlignment="1">
      <alignment horizontal="center" vertical="center" wrapText="1" readingOrder="1"/>
    </xf>
    <xf numFmtId="1" fontId="166" fillId="6" borderId="27" xfId="6" applyNumberFormat="1" applyFont="1" applyBorder="1" applyAlignment="1">
      <alignment vertical="center"/>
    </xf>
    <xf numFmtId="1" fontId="176" fillId="22" borderId="90" xfId="0" applyNumberFormat="1" applyFont="1" applyFill="1" applyBorder="1" applyAlignment="1">
      <alignment horizontal="center"/>
    </xf>
    <xf numFmtId="1" fontId="176" fillId="22" borderId="67" xfId="0" applyNumberFormat="1" applyFont="1" applyFill="1" applyBorder="1" applyAlignment="1">
      <alignment horizontal="center"/>
    </xf>
    <xf numFmtId="1" fontId="176" fillId="0" borderId="0" xfId="0" applyNumberFormat="1" applyFont="1" applyFill="1" applyBorder="1" applyAlignment="1">
      <alignment horizontal="center"/>
    </xf>
    <xf numFmtId="1" fontId="176" fillId="22" borderId="91" xfId="0" applyNumberFormat="1" applyFont="1" applyFill="1" applyBorder="1" applyAlignment="1">
      <alignment horizontal="center"/>
    </xf>
    <xf numFmtId="1" fontId="176" fillId="22" borderId="92" xfId="0" applyNumberFormat="1" applyFont="1" applyFill="1" applyBorder="1" applyAlignment="1">
      <alignment horizontal="center"/>
    </xf>
    <xf numFmtId="1" fontId="176" fillId="22" borderId="93" xfId="0" applyNumberFormat="1" applyFont="1" applyFill="1" applyBorder="1"/>
    <xf numFmtId="0" fontId="161" fillId="0" borderId="0" xfId="0" applyFont="1" applyFill="1" applyBorder="1" applyAlignment="1">
      <alignment wrapText="1"/>
    </xf>
    <xf numFmtId="0" fontId="165" fillId="2" borderId="10" xfId="2" applyFont="1" applyBorder="1" applyAlignment="1">
      <alignment horizontal="left" vertical="center" wrapText="1" readingOrder="1"/>
    </xf>
    <xf numFmtId="0" fontId="165" fillId="2" borderId="69" xfId="2" applyFont="1" applyBorder="1" applyAlignment="1">
      <alignment horizontal="center" vertical="center" wrapText="1" readingOrder="1"/>
    </xf>
    <xf numFmtId="0" fontId="165" fillId="2" borderId="99" xfId="2" applyFont="1" applyBorder="1" applyAlignment="1">
      <alignment horizontal="center" vertical="center" wrapText="1" readingOrder="1"/>
    </xf>
    <xf numFmtId="0" fontId="71" fillId="0" borderId="102" xfId="0" applyFont="1" applyBorder="1" applyAlignment="1">
      <alignment horizontal="center" vertical="center"/>
    </xf>
    <xf numFmtId="0" fontId="6" fillId="20" borderId="10" xfId="0" applyFont="1" applyFill="1" applyBorder="1" applyAlignment="1">
      <alignment horizontal="left" vertical="center" wrapText="1" readingOrder="1"/>
    </xf>
    <xf numFmtId="0" fontId="150" fillId="20" borderId="69" xfId="0" applyFont="1" applyFill="1" applyBorder="1" applyAlignment="1">
      <alignment horizontal="center" vertical="center" wrapText="1" readingOrder="1"/>
    </xf>
    <xf numFmtId="0" fontId="150" fillId="20" borderId="99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150" fillId="20" borderId="103" xfId="4" applyFont="1" applyFill="1" applyBorder="1" applyAlignment="1">
      <alignment horizontal="center" vertical="center" wrapText="1" readingOrder="1"/>
    </xf>
    <xf numFmtId="0" fontId="150" fillId="20" borderId="45" xfId="4" applyFont="1" applyFill="1" applyBorder="1" applyAlignment="1">
      <alignment horizontal="center" vertical="center" wrapText="1" readingOrder="1"/>
    </xf>
    <xf numFmtId="0" fontId="150" fillId="20" borderId="36" xfId="4" applyFont="1" applyFill="1" applyBorder="1" applyAlignment="1">
      <alignment horizontal="center" vertical="center" wrapText="1" readingOrder="1"/>
    </xf>
    <xf numFmtId="0" fontId="166" fillId="20" borderId="53" xfId="0" applyFont="1" applyFill="1" applyBorder="1" applyAlignment="1">
      <alignment horizontal="center" vertical="center"/>
    </xf>
    <xf numFmtId="0" fontId="71" fillId="0" borderId="104" xfId="0" applyFont="1" applyBorder="1" applyAlignment="1">
      <alignment horizontal="center" vertical="center"/>
    </xf>
    <xf numFmtId="0" fontId="2" fillId="2" borderId="11" xfId="2" applyBorder="1" applyAlignment="1">
      <alignment horizontal="left" vertical="center" wrapText="1" readingOrder="1"/>
    </xf>
    <xf numFmtId="1" fontId="150" fillId="20" borderId="105" xfId="0" applyNumberFormat="1" applyFont="1" applyFill="1" applyBorder="1" applyAlignment="1">
      <alignment horizontal="center" vertical="center" wrapText="1" readingOrder="1"/>
    </xf>
    <xf numFmtId="1" fontId="150" fillId="20" borderId="106" xfId="0" applyNumberFormat="1" applyFont="1" applyFill="1" applyBorder="1" applyAlignment="1">
      <alignment horizontal="center" vertical="center" wrapText="1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1" fontId="150" fillId="20" borderId="107" xfId="4" applyNumberFormat="1" applyFont="1" applyFill="1" applyBorder="1" applyAlignment="1">
      <alignment horizontal="center" vertical="center" wrapText="1" readingOrder="1"/>
    </xf>
    <xf numFmtId="1" fontId="150" fillId="20" borderId="43" xfId="4" applyNumberFormat="1" applyFont="1" applyFill="1" applyBorder="1" applyAlignment="1">
      <alignment horizontal="center" vertical="center" wrapText="1" readingOrder="1"/>
    </xf>
    <xf numFmtId="1" fontId="166" fillId="20" borderId="20" xfId="0" applyNumberFormat="1" applyFont="1" applyFill="1" applyBorder="1" applyAlignment="1">
      <alignment horizontal="center" vertical="center"/>
    </xf>
    <xf numFmtId="0" fontId="178" fillId="35" borderId="108" xfId="6" applyFont="1" applyFill="1" applyBorder="1" applyAlignment="1">
      <alignment horizontal="center" vertical="center"/>
    </xf>
    <xf numFmtId="0" fontId="179" fillId="35" borderId="84" xfId="6" applyFont="1" applyFill="1" applyBorder="1" applyAlignment="1">
      <alignment horizontal="left" vertical="center" wrapText="1" readingOrder="1"/>
    </xf>
    <xf numFmtId="1" fontId="180" fillId="35" borderId="109" xfId="6" applyNumberFormat="1" applyFont="1" applyFill="1" applyBorder="1" applyAlignment="1">
      <alignment horizontal="center" vertical="center" wrapText="1" readingOrder="1"/>
    </xf>
    <xf numFmtId="0" fontId="0" fillId="0" borderId="0" xfId="0" applyFill="1"/>
    <xf numFmtId="1" fontId="181" fillId="35" borderId="110" xfId="6" applyNumberFormat="1" applyFont="1" applyFill="1" applyBorder="1" applyAlignment="1">
      <alignment horizontal="center" vertical="center" wrapText="1" readingOrder="1"/>
    </xf>
    <xf numFmtId="1" fontId="2" fillId="0" borderId="0" xfId="2" applyNumberFormat="1" applyFill="1" applyBorder="1" applyAlignment="1">
      <alignment horizontal="center" vertical="center" wrapText="1" readingOrder="1"/>
    </xf>
    <xf numFmtId="1" fontId="180" fillId="35" borderId="111" xfId="4" applyNumberFormat="1" applyFont="1" applyFill="1" applyBorder="1" applyAlignment="1">
      <alignment horizontal="center" vertical="center" wrapText="1" readingOrder="1"/>
    </xf>
    <xf numFmtId="1" fontId="180" fillId="35" borderId="112" xfId="4" applyNumberFormat="1" applyFont="1" applyFill="1" applyBorder="1" applyAlignment="1">
      <alignment horizontal="center" vertical="center" wrapText="1" readingOrder="1"/>
    </xf>
    <xf numFmtId="1" fontId="180" fillId="35" borderId="113" xfId="6" applyNumberFormat="1" applyFont="1" applyFill="1" applyBorder="1" applyAlignment="1">
      <alignment horizontal="center" vertical="center"/>
    </xf>
    <xf numFmtId="0" fontId="71" fillId="0" borderId="114" xfId="0" applyFont="1" applyFill="1" applyBorder="1" applyAlignment="1">
      <alignment horizontal="center"/>
    </xf>
    <xf numFmtId="0" fontId="160" fillId="4" borderId="115" xfId="4" applyFont="1" applyBorder="1" applyAlignment="1">
      <alignment horizontal="left" vertical="center" wrapText="1" readingOrder="1"/>
    </xf>
    <xf numFmtId="1" fontId="174" fillId="4" borderId="116" xfId="4" applyNumberFormat="1" applyFont="1" applyBorder="1" applyAlignment="1">
      <alignment horizontal="center" vertical="center" wrapText="1" readingOrder="1"/>
    </xf>
    <xf numFmtId="1" fontId="182" fillId="4" borderId="117" xfId="4" applyNumberFormat="1" applyFont="1" applyBorder="1" applyAlignment="1">
      <alignment horizontal="center" vertical="center" wrapText="1" readingOrder="1"/>
    </xf>
    <xf numFmtId="1" fontId="4" fillId="0" borderId="0" xfId="4" applyNumberFormat="1" applyFill="1" applyBorder="1" applyAlignment="1">
      <alignment horizontal="center" vertical="center" wrapText="1" readingOrder="1"/>
    </xf>
    <xf numFmtId="1" fontId="168" fillId="6" borderId="27" xfId="6" applyNumberFormat="1" applyFont="1" applyBorder="1" applyAlignment="1">
      <alignment horizontal="center" vertical="center"/>
    </xf>
    <xf numFmtId="1" fontId="183" fillId="22" borderId="67" xfId="0" applyNumberFormat="1" applyFont="1" applyFill="1" applyBorder="1" applyAlignment="1">
      <alignment horizontal="center"/>
    </xf>
    <xf numFmtId="1" fontId="164" fillId="0" borderId="0" xfId="0" applyNumberFormat="1" applyFont="1" applyFill="1" applyBorder="1" applyAlignment="1">
      <alignment horizontal="center"/>
    </xf>
    <xf numFmtId="1" fontId="183" fillId="22" borderId="91" xfId="0" applyNumberFormat="1" applyFont="1" applyFill="1" applyBorder="1" applyAlignment="1">
      <alignment horizontal="center"/>
    </xf>
    <xf numFmtId="1" fontId="183" fillId="22" borderId="118" xfId="0" applyNumberFormat="1" applyFont="1" applyFill="1" applyBorder="1" applyAlignment="1">
      <alignment horizontal="center"/>
    </xf>
    <xf numFmtId="1" fontId="183" fillId="22" borderId="119" xfId="0" applyNumberFormat="1" applyFont="1" applyFill="1" applyBorder="1" applyAlignment="1">
      <alignment horizontal="center"/>
    </xf>
    <xf numFmtId="0" fontId="161" fillId="0" borderId="96" xfId="0" applyFont="1" applyFill="1" applyBorder="1" applyAlignment="1">
      <alignment wrapText="1"/>
    </xf>
    <xf numFmtId="0" fontId="166" fillId="20" borderId="77" xfId="0" applyFont="1" applyFill="1" applyBorder="1" applyAlignment="1">
      <alignment horizontal="center" vertical="center" wrapText="1" readingOrder="1"/>
    </xf>
    <xf numFmtId="0" fontId="166" fillId="20" borderId="78" xfId="0" applyFont="1" applyFill="1" applyBorder="1" applyAlignment="1">
      <alignment horizontal="center" vertical="center" wrapText="1" readingOrder="1"/>
    </xf>
    <xf numFmtId="0" fontId="150" fillId="20" borderId="103" xfId="3" applyFont="1" applyFill="1" applyBorder="1" applyAlignment="1">
      <alignment horizontal="center" vertical="center" wrapText="1" readingOrder="1"/>
    </xf>
    <xf numFmtId="0" fontId="150" fillId="20" borderId="45" xfId="3" applyFont="1" applyFill="1" applyBorder="1" applyAlignment="1">
      <alignment horizontal="center" vertical="center" wrapText="1" readingOrder="1"/>
    </xf>
    <xf numFmtId="0" fontId="150" fillId="20" borderId="36" xfId="3" applyFont="1" applyFill="1" applyBorder="1" applyAlignment="1">
      <alignment horizontal="center" vertical="center" wrapText="1" readingOrder="1"/>
    </xf>
    <xf numFmtId="0" fontId="166" fillId="20" borderId="29" xfId="0" applyFont="1" applyFill="1" applyBorder="1" applyAlignment="1">
      <alignment horizontal="center" vertical="center"/>
    </xf>
    <xf numFmtId="0" fontId="2" fillId="2" borderId="46" xfId="2" applyBorder="1" applyAlignment="1">
      <alignment horizontal="left" vertical="center" wrapText="1" readingOrder="1"/>
    </xf>
    <xf numFmtId="1" fontId="166" fillId="20" borderId="80" xfId="0" applyNumberFormat="1" applyFont="1" applyFill="1" applyBorder="1" applyAlignment="1">
      <alignment horizontal="center" vertical="center" wrapText="1" readingOrder="1"/>
    </xf>
    <xf numFmtId="1" fontId="150" fillId="20" borderId="107" xfId="3" applyNumberFormat="1" applyFont="1" applyFill="1" applyBorder="1" applyAlignment="1">
      <alignment horizontal="center" vertical="center" wrapText="1" readingOrder="1"/>
    </xf>
    <xf numFmtId="1" fontId="150" fillId="20" borderId="43" xfId="3" applyNumberFormat="1" applyFont="1" applyFill="1" applyBorder="1" applyAlignment="1">
      <alignment horizontal="center" vertical="center" wrapText="1" readingOrder="1"/>
    </xf>
    <xf numFmtId="0" fontId="71" fillId="35" borderId="82" xfId="0" applyFont="1" applyFill="1" applyBorder="1" applyAlignment="1">
      <alignment horizontal="center" vertical="center"/>
    </xf>
    <xf numFmtId="0" fontId="3" fillId="35" borderId="112" xfId="3" applyFill="1" applyBorder="1" applyAlignment="1">
      <alignment horizontal="left" vertical="center" wrapText="1" readingOrder="1"/>
    </xf>
    <xf numFmtId="1" fontId="186" fillId="35" borderId="120" xfId="3" applyNumberFormat="1" applyFont="1" applyFill="1" applyBorder="1" applyAlignment="1">
      <alignment horizontal="center" vertical="center" wrapText="1" readingOrder="1"/>
    </xf>
    <xf numFmtId="1" fontId="186" fillId="35" borderId="62" xfId="3" applyNumberFormat="1" applyFont="1" applyFill="1" applyBorder="1" applyAlignment="1">
      <alignment horizontal="center" vertical="center" wrapText="1" readingOrder="1"/>
    </xf>
    <xf numFmtId="1" fontId="186" fillId="35" borderId="111" xfId="3" applyNumberFormat="1" applyFont="1" applyFill="1" applyBorder="1" applyAlignment="1">
      <alignment horizontal="center" vertical="center" wrapText="1" readingOrder="1"/>
    </xf>
    <xf numFmtId="1" fontId="186" fillId="35" borderId="121" xfId="3" applyNumberFormat="1" applyFont="1" applyFill="1" applyBorder="1" applyAlignment="1">
      <alignment horizontal="center" vertical="center" wrapText="1" readingOrder="1"/>
    </xf>
    <xf numFmtId="1" fontId="186" fillId="35" borderId="85" xfId="3" applyNumberFormat="1" applyFont="1" applyFill="1" applyBorder="1" applyAlignment="1">
      <alignment horizontal="center" vertical="center"/>
    </xf>
    <xf numFmtId="1" fontId="174" fillId="4" borderId="117" xfId="4" applyNumberFormat="1" applyFont="1" applyBorder="1" applyAlignment="1">
      <alignment horizontal="center" vertical="center" wrapText="1" readingOrder="1"/>
    </xf>
    <xf numFmtId="1" fontId="187" fillId="6" borderId="86" xfId="6" applyNumberFormat="1" applyFont="1" applyBorder="1" applyAlignment="1">
      <alignment horizontal="center" vertical="center" wrapText="1" readingOrder="1"/>
    </xf>
    <xf numFmtId="1" fontId="187" fillId="6" borderId="2" xfId="6" applyNumberFormat="1" applyFont="1" applyBorder="1" applyAlignment="1">
      <alignment horizontal="center" vertical="center" wrapText="1" readingOrder="1"/>
    </xf>
    <xf numFmtId="1" fontId="164" fillId="22" borderId="90" xfId="0" applyNumberFormat="1" applyFont="1" applyFill="1" applyBorder="1" applyAlignment="1">
      <alignment horizontal="center"/>
    </xf>
    <xf numFmtId="1" fontId="164" fillId="22" borderId="67" xfId="0" applyNumberFormat="1" applyFont="1" applyFill="1" applyBorder="1" applyAlignment="1">
      <alignment horizontal="center"/>
    </xf>
    <xf numFmtId="1" fontId="176" fillId="22" borderId="93" xfId="0" applyNumberFormat="1" applyFont="1" applyFill="1" applyBorder="1" applyAlignment="1">
      <alignment horizontal="center"/>
    </xf>
    <xf numFmtId="0" fontId="184" fillId="6" borderId="48" xfId="6" applyFont="1" applyBorder="1" applyAlignment="1">
      <alignment vertical="center"/>
    </xf>
    <xf numFmtId="0" fontId="184" fillId="6" borderId="48" xfId="6" applyFont="1" applyBorder="1" applyAlignment="1">
      <alignment vertical="center" wrapText="1"/>
    </xf>
    <xf numFmtId="0" fontId="184" fillId="6" borderId="2" xfId="6" applyFont="1" applyAlignment="1">
      <alignment vertical="center" wrapText="1"/>
    </xf>
    <xf numFmtId="0" fontId="141" fillId="0" borderId="0" xfId="2" applyFont="1" applyFill="1" applyBorder="1" applyAlignment="1">
      <alignment vertical="center" wrapText="1"/>
    </xf>
    <xf numFmtId="0" fontId="164" fillId="0" borderId="0" xfId="0" applyFont="1" applyFill="1" applyBorder="1" applyAlignment="1">
      <alignment vertical="center"/>
    </xf>
    <xf numFmtId="0" fontId="165" fillId="2" borderId="111" xfId="2" applyFont="1" applyBorder="1" applyAlignment="1">
      <alignment vertical="center" wrapText="1" readingOrder="1"/>
    </xf>
    <xf numFmtId="0" fontId="165" fillId="2" borderId="122" xfId="2" applyFont="1" applyBorder="1" applyAlignment="1">
      <alignment vertical="center" wrapText="1" readingOrder="1"/>
    </xf>
    <xf numFmtId="0" fontId="4" fillId="4" borderId="78" xfId="4" applyBorder="1" applyAlignment="1">
      <alignment horizontal="center" vertical="center" wrapText="1" readingOrder="1"/>
    </xf>
    <xf numFmtId="0" fontId="150" fillId="0" borderId="0" xfId="3" applyFont="1" applyFill="1" applyBorder="1" applyAlignment="1">
      <alignment horizontal="center" vertical="center" wrapText="1" readingOrder="1"/>
    </xf>
    <xf numFmtId="0" fontId="166" fillId="0" borderId="0" xfId="0" applyFont="1" applyFill="1" applyBorder="1" applyAlignment="1">
      <alignment horizontal="center" vertical="center"/>
    </xf>
    <xf numFmtId="164" fontId="4" fillId="4" borderId="81" xfId="4" applyNumberFormat="1" applyBorder="1" applyAlignment="1">
      <alignment horizontal="center" vertical="center" wrapText="1" readingOrder="1"/>
    </xf>
    <xf numFmtId="1" fontId="150" fillId="0" borderId="0" xfId="3" applyNumberFormat="1" applyFont="1" applyFill="1" applyBorder="1" applyAlignment="1">
      <alignment horizontal="center" vertical="center" wrapText="1" readingOrder="1"/>
    </xf>
    <xf numFmtId="1" fontId="166" fillId="0" borderId="0" xfId="0" applyNumberFormat="1" applyFont="1" applyFill="1" applyBorder="1" applyAlignment="1">
      <alignment horizontal="center" vertical="center"/>
    </xf>
    <xf numFmtId="1" fontId="186" fillId="0" borderId="0" xfId="3" applyNumberFormat="1" applyFont="1" applyFill="1" applyBorder="1" applyAlignment="1">
      <alignment horizontal="center" vertical="center" wrapText="1" readingOrder="1"/>
    </xf>
    <xf numFmtId="1" fontId="186" fillId="0" borderId="0" xfId="3" applyNumberFormat="1" applyFont="1" applyFill="1" applyBorder="1" applyAlignment="1">
      <alignment horizontal="center" vertical="center"/>
    </xf>
    <xf numFmtId="1" fontId="187" fillId="0" borderId="0" xfId="6" applyNumberFormat="1" applyFont="1" applyFill="1" applyBorder="1" applyAlignment="1">
      <alignment horizontal="center" vertical="center" wrapText="1" readingOrder="1"/>
    </xf>
    <xf numFmtId="1" fontId="168" fillId="0" borderId="0" xfId="6" applyNumberFormat="1" applyFont="1" applyFill="1" applyBorder="1" applyAlignment="1">
      <alignment horizontal="center" vertical="center"/>
    </xf>
    <xf numFmtId="0" fontId="188" fillId="0" borderId="0" xfId="0" applyFont="1" applyFill="1" applyBorder="1"/>
    <xf numFmtId="0" fontId="7" fillId="0" borderId="0" xfId="0" applyFont="1"/>
    <xf numFmtId="0" fontId="18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90" fillId="0" borderId="0" xfId="0" applyFont="1" applyFill="1" applyBorder="1" applyAlignment="1">
      <alignment horizontal="left" vertical="center" wrapText="1" readingOrder="1"/>
    </xf>
    <xf numFmtId="0" fontId="190" fillId="0" borderId="0" xfId="0" applyFont="1" applyFill="1" applyBorder="1" applyAlignment="1">
      <alignment horizontal="center" vertical="center" wrapText="1" readingOrder="1"/>
    </xf>
    <xf numFmtId="0" fontId="19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 readingOrder="1"/>
    </xf>
    <xf numFmtId="0" fontId="191" fillId="0" borderId="0" xfId="0" applyFont="1" applyFill="1" applyBorder="1" applyAlignment="1">
      <alignment horizontal="center" vertical="center" wrapText="1" readingOrder="1"/>
    </xf>
    <xf numFmtId="0" fontId="191" fillId="0" borderId="0" xfId="0" applyFont="1" applyFill="1" applyBorder="1" applyAlignment="1">
      <alignment horizontal="center" vertical="center" wrapText="1"/>
    </xf>
    <xf numFmtId="0" fontId="192" fillId="0" borderId="0" xfId="0" applyFont="1" applyFill="1" applyBorder="1" applyAlignment="1">
      <alignment horizontal="left" vertical="center" wrapText="1" readingOrder="1"/>
    </xf>
    <xf numFmtId="0" fontId="193" fillId="0" borderId="0" xfId="0" applyFont="1" applyFill="1" applyBorder="1" applyAlignment="1">
      <alignment horizontal="center" vertical="center" wrapText="1" readingOrder="1"/>
    </xf>
    <xf numFmtId="0" fontId="193" fillId="0" borderId="0" xfId="0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horizontal="left" vertical="center" wrapText="1" readingOrder="1"/>
    </xf>
    <xf numFmtId="0" fontId="141" fillId="0" borderId="0" xfId="4" applyFont="1" applyFill="1" applyBorder="1" applyAlignment="1">
      <alignment horizontal="center" vertical="center" wrapText="1" readingOrder="1"/>
    </xf>
    <xf numFmtId="0" fontId="141" fillId="0" borderId="0" xfId="4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vertical="top" wrapText="1"/>
    </xf>
    <xf numFmtId="0" fontId="4" fillId="0" borderId="0" xfId="4" applyFill="1" applyBorder="1" applyAlignment="1">
      <alignment horizontal="center" vertical="top" wrapText="1"/>
    </xf>
    <xf numFmtId="0" fontId="4" fillId="0" borderId="0" xfId="4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wrapText="1"/>
    </xf>
    <xf numFmtId="0" fontId="195" fillId="0" borderId="0" xfId="4" applyFont="1" applyFill="1" applyBorder="1" applyAlignment="1">
      <alignment horizontal="center" vertical="center" wrapText="1" readingOrder="1"/>
    </xf>
    <xf numFmtId="0" fontId="195" fillId="0" borderId="0" xfId="4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vertical="center" wrapText="1"/>
    </xf>
    <xf numFmtId="0" fontId="141" fillId="0" borderId="0" xfId="4" applyFont="1" applyFill="1" applyBorder="1" applyAlignment="1">
      <alignment horizontal="left" wrapText="1"/>
    </xf>
    <xf numFmtId="0" fontId="11" fillId="0" borderId="0" xfId="0" applyFont="1" applyFill="1" applyBorder="1" applyAlignment="1">
      <alignment vertical="top" wrapText="1"/>
    </xf>
    <xf numFmtId="0" fontId="196" fillId="0" borderId="0" xfId="0" applyFont="1" applyFill="1" applyBorder="1" applyAlignment="1">
      <alignment horizontal="left" vertical="center" wrapText="1" readingOrder="1"/>
    </xf>
    <xf numFmtId="0" fontId="197" fillId="0" borderId="0" xfId="0" applyFont="1" applyFill="1" applyBorder="1" applyAlignment="1">
      <alignment horizontal="center" vertical="center" wrapText="1" readingOrder="1"/>
    </xf>
    <xf numFmtId="0" fontId="19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41" fillId="0" borderId="0" xfId="4" applyFont="1" applyFill="1" applyBorder="1" applyAlignment="1">
      <alignment horizontal="left" vertical="center" wrapText="1"/>
    </xf>
    <xf numFmtId="0" fontId="196" fillId="0" borderId="0" xfId="0" applyFont="1" applyFill="1" applyBorder="1" applyAlignment="1">
      <alignment vertical="center" wrapText="1"/>
    </xf>
    <xf numFmtId="0" fontId="176" fillId="0" borderId="0" xfId="0" applyFont="1" applyFill="1" applyBorder="1" applyAlignment="1">
      <alignment horizontal="center" vertical="top" wrapText="1"/>
    </xf>
    <xf numFmtId="0" fontId="190" fillId="0" borderId="0" xfId="0" applyFont="1" applyFill="1" applyBorder="1" applyAlignment="1">
      <alignment vertical="top" wrapText="1"/>
    </xf>
    <xf numFmtId="1" fontId="190" fillId="0" borderId="0" xfId="0" applyNumberFormat="1" applyFont="1" applyFill="1" applyBorder="1" applyAlignment="1">
      <alignment horizontal="center" vertical="center" wrapText="1"/>
    </xf>
    <xf numFmtId="0" fontId="196" fillId="0" borderId="0" xfId="0" applyFont="1" applyFill="1" applyBorder="1" applyAlignment="1">
      <alignment vertical="top" wrapText="1"/>
    </xf>
    <xf numFmtId="1" fontId="198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top" wrapText="1"/>
    </xf>
    <xf numFmtId="0" fontId="199" fillId="0" borderId="0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00" fillId="0" borderId="0" xfId="3" applyFont="1" applyFill="1" applyBorder="1"/>
    <xf numFmtId="0" fontId="192" fillId="0" borderId="0" xfId="0" applyFont="1" applyFill="1" applyBorder="1" applyAlignment="1">
      <alignment horizontal="center"/>
    </xf>
    <xf numFmtId="0" fontId="192" fillId="0" borderId="0" xfId="0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202" fillId="0" borderId="0" xfId="3" applyFont="1" applyFill="1" applyBorder="1" applyAlignment="1">
      <alignment vertical="top" wrapText="1"/>
    </xf>
    <xf numFmtId="1" fontId="192" fillId="0" borderId="0" xfId="0" applyNumberFormat="1" applyFont="1" applyFill="1" applyBorder="1" applyAlignment="1">
      <alignment horizontal="center"/>
    </xf>
    <xf numFmtId="0" fontId="203" fillId="0" borderId="0" xfId="0" applyFont="1" applyFill="1" applyBorder="1"/>
    <xf numFmtId="164" fontId="192" fillId="0" borderId="0" xfId="0" applyNumberFormat="1" applyFont="1" applyFill="1" applyBorder="1" applyAlignment="1">
      <alignment horizontal="center"/>
    </xf>
    <xf numFmtId="0" fontId="198" fillId="0" borderId="0" xfId="0" applyFont="1" applyFill="1" applyBorder="1"/>
    <xf numFmtId="164" fontId="198" fillId="0" borderId="0" xfId="0" applyNumberFormat="1" applyFont="1" applyFill="1" applyBorder="1" applyAlignment="1">
      <alignment horizontal="center" vertical="top" wrapText="1"/>
    </xf>
    <xf numFmtId="164" fontId="198" fillId="0" borderId="0" xfId="0" applyNumberFormat="1" applyFont="1" applyFill="1" applyBorder="1" applyAlignment="1">
      <alignment horizontal="center" vertical="center" wrapText="1"/>
    </xf>
    <xf numFmtId="0" fontId="190" fillId="0" borderId="0" xfId="0" applyFont="1" applyFill="1" applyBorder="1"/>
    <xf numFmtId="1" fontId="190" fillId="0" borderId="0" xfId="0" applyNumberFormat="1" applyFont="1" applyFill="1" applyBorder="1" applyAlignment="1">
      <alignment horizontal="center"/>
    </xf>
    <xf numFmtId="1" fontId="190" fillId="0" borderId="0" xfId="0" applyNumberFormat="1" applyFont="1" applyFill="1" applyBorder="1" applyAlignment="1">
      <alignment horizontal="center" vertical="center"/>
    </xf>
    <xf numFmtId="0" fontId="204" fillId="0" borderId="0" xfId="0" applyFont="1" applyFill="1" applyBorder="1" applyAlignment="1">
      <alignment wrapText="1"/>
    </xf>
    <xf numFmtId="1" fontId="205" fillId="0" borderId="0" xfId="0" applyNumberFormat="1" applyFont="1" applyFill="1" applyBorder="1" applyAlignment="1">
      <alignment horizontal="center" vertical="center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6" fillId="15" borderId="0" xfId="6" applyFont="1" applyFill="1" applyBorder="1" applyAlignment="1" applyProtection="1">
      <alignment vertical="center" wrapText="1"/>
      <protection locked="0"/>
    </xf>
    <xf numFmtId="0" fontId="6" fillId="15" borderId="33" xfId="6" applyFont="1" applyFill="1" applyBorder="1" applyAlignment="1" applyProtection="1">
      <alignment vertical="center" wrapText="1"/>
      <protection locked="0"/>
    </xf>
    <xf numFmtId="0" fontId="6" fillId="15" borderId="30" xfId="6" applyFont="1" applyFill="1" applyBorder="1" applyAlignment="1" applyProtection="1">
      <alignment vertical="center" wrapText="1"/>
      <protection locked="0"/>
    </xf>
    <xf numFmtId="0" fontId="6" fillId="15" borderId="31" xfId="6" applyFont="1" applyFill="1" applyBorder="1" applyAlignment="1" applyProtection="1">
      <alignment vertical="center" wrapText="1"/>
      <protection locked="0"/>
    </xf>
    <xf numFmtId="164" fontId="80" fillId="0" borderId="8" xfId="13" applyNumberFormat="1" applyFont="1" applyFill="1" applyBorder="1" applyAlignment="1" applyProtection="1">
      <alignment vertical="center"/>
      <protection locked="0"/>
    </xf>
    <xf numFmtId="164" fontId="81" fillId="0" borderId="8" xfId="9" applyNumberFormat="1" applyFont="1" applyFill="1" applyBorder="1" applyAlignment="1" applyProtection="1">
      <alignment vertical="center"/>
      <protection locked="0"/>
    </xf>
    <xf numFmtId="164" fontId="81" fillId="6" borderId="8" xfId="6" applyNumberFormat="1" applyFont="1" applyBorder="1" applyAlignment="1" applyProtection="1">
      <alignment vertical="center"/>
      <protection locked="0"/>
    </xf>
    <xf numFmtId="164" fontId="9" fillId="32" borderId="8" xfId="6" applyNumberFormat="1" applyFont="1" applyFill="1" applyBorder="1" applyAlignment="1" applyProtection="1">
      <alignment horizontal="right" vertical="center"/>
      <protection locked="0"/>
    </xf>
    <xf numFmtId="164" fontId="9" fillId="0" borderId="8" xfId="2" applyNumberFormat="1" applyFont="1" applyFill="1" applyBorder="1" applyAlignment="1" applyProtection="1">
      <alignment horizontal="right" vertical="center"/>
      <protection locked="0"/>
    </xf>
    <xf numFmtId="1" fontId="80" fillId="32" borderId="8" xfId="13" applyNumberFormat="1" applyFont="1" applyFill="1" applyBorder="1" applyAlignment="1" applyProtection="1">
      <alignment vertical="center"/>
      <protection locked="0"/>
    </xf>
    <xf numFmtId="1" fontId="166" fillId="20" borderId="81" xfId="0" applyNumberFormat="1" applyFont="1" applyFill="1" applyBorder="1" applyAlignment="1">
      <alignment horizontal="center" vertical="center" wrapText="1" readingOrder="1"/>
    </xf>
    <xf numFmtId="1" fontId="82" fillId="36" borderId="8" xfId="6" applyNumberFormat="1" applyFont="1" applyFill="1" applyBorder="1" applyAlignment="1" applyProtection="1">
      <alignment horizontal="center" vertical="center"/>
      <protection locked="0"/>
    </xf>
    <xf numFmtId="1" fontId="81" fillId="36" borderId="8" xfId="6" applyNumberFormat="1" applyFont="1" applyFill="1" applyBorder="1" applyAlignment="1" applyProtection="1">
      <alignment horizontal="center" vertical="center"/>
      <protection locked="0"/>
    </xf>
    <xf numFmtId="0" fontId="80" fillId="32" borderId="8" xfId="0" applyFont="1" applyFill="1" applyBorder="1" applyAlignment="1" applyProtection="1">
      <alignment vertical="center"/>
      <protection locked="0"/>
    </xf>
    <xf numFmtId="0" fontId="88" fillId="32" borderId="8" xfId="13" applyFont="1" applyFill="1" applyBorder="1" applyAlignment="1" applyProtection="1">
      <alignment vertical="center"/>
      <protection locked="0"/>
    </xf>
    <xf numFmtId="164" fontId="24" fillId="0" borderId="0" xfId="6" applyNumberFormat="1" applyFont="1" applyFill="1" applyBorder="1" applyAlignment="1" applyProtection="1">
      <alignment vertical="center"/>
      <protection locked="0"/>
    </xf>
    <xf numFmtId="0" fontId="22" fillId="0" borderId="0" xfId="4" applyFont="1" applyFill="1" applyBorder="1" applyAlignment="1" applyProtection="1">
      <alignment horizontal="center" vertical="center"/>
      <protection locked="0"/>
    </xf>
    <xf numFmtId="0" fontId="80" fillId="0" borderId="0" xfId="0" applyFont="1" applyFill="1" applyBorder="1" applyAlignment="1" applyProtection="1">
      <alignment vertical="center"/>
      <protection locked="0"/>
    </xf>
    <xf numFmtId="1" fontId="80" fillId="0" borderId="0" xfId="13" applyNumberFormat="1" applyFont="1" applyFill="1" applyBorder="1" applyAlignment="1" applyProtection="1">
      <alignment vertical="center"/>
      <protection locked="0"/>
    </xf>
    <xf numFmtId="1" fontId="81" fillId="0" borderId="0" xfId="9" applyNumberFormat="1" applyFont="1" applyFill="1" applyBorder="1" applyAlignment="1" applyProtection="1">
      <alignment horizontal="center" vertical="center"/>
      <protection locked="0"/>
    </xf>
    <xf numFmtId="1" fontId="82" fillId="0" borderId="0" xfId="6" applyNumberFormat="1" applyFont="1" applyFill="1" applyBorder="1" applyAlignment="1" applyProtection="1">
      <alignment horizontal="center" vertical="center"/>
      <protection locked="0"/>
    </xf>
    <xf numFmtId="1" fontId="81" fillId="0" borderId="0" xfId="6" applyNumberFormat="1" applyFont="1" applyFill="1" applyBorder="1" applyAlignment="1" applyProtection="1">
      <alignment horizontal="center" vertical="center"/>
      <protection locked="0"/>
    </xf>
    <xf numFmtId="0" fontId="7" fillId="0" borderId="0" xfId="4" applyNumberFormat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right" textRotation="90" wrapText="1"/>
      <protection locked="0"/>
    </xf>
    <xf numFmtId="0" fontId="33" fillId="0" borderId="10" xfId="0" applyFont="1" applyFill="1" applyBorder="1" applyAlignment="1" applyProtection="1">
      <alignment horizontal="center" textRotation="90" wrapText="1"/>
      <protection locked="0"/>
    </xf>
    <xf numFmtId="0" fontId="24" fillId="6" borderId="10" xfId="6" applyFont="1" applyBorder="1" applyAlignment="1" applyProtection="1">
      <alignment horizontal="center" textRotation="90" wrapText="1"/>
      <protection locked="0"/>
    </xf>
    <xf numFmtId="0" fontId="29" fillId="6" borderId="10" xfId="6" applyFont="1" applyBorder="1" applyAlignment="1" applyProtection="1">
      <alignment horizontal="center" textRotation="90" wrapText="1"/>
      <protection locked="0"/>
    </xf>
    <xf numFmtId="0" fontId="29" fillId="20" borderId="123" xfId="0" applyFont="1" applyFill="1" applyBorder="1" applyAlignment="1" applyProtection="1">
      <alignment horizontal="center" textRotation="90" wrapText="1"/>
      <protection locked="0"/>
    </xf>
    <xf numFmtId="1" fontId="13" fillId="37" borderId="39" xfId="0" applyNumberFormat="1" applyFont="1" applyFill="1" applyBorder="1" applyAlignment="1" applyProtection="1">
      <alignment vertical="center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1" fontId="25" fillId="37" borderId="10" xfId="13" applyNumberFormat="1" applyFont="1" applyFill="1" applyBorder="1" applyAlignment="1" applyProtection="1">
      <alignment vertical="center"/>
      <protection locked="0"/>
    </xf>
    <xf numFmtId="1" fontId="71" fillId="37" borderId="10" xfId="13" applyNumberFormat="1" applyFont="1" applyFill="1" applyBorder="1" applyAlignment="1" applyProtection="1">
      <alignment horizontal="right" vertical="center"/>
      <protection locked="0"/>
    </xf>
    <xf numFmtId="0" fontId="13" fillId="32" borderId="10" xfId="13" applyFont="1" applyFill="1" applyBorder="1" applyAlignment="1" applyProtection="1">
      <alignment horizontal="right" vertical="center"/>
      <protection locked="0"/>
    </xf>
    <xf numFmtId="0" fontId="9" fillId="32" borderId="10" xfId="0" applyFont="1" applyFill="1" applyBorder="1" applyProtection="1">
      <protection locked="0"/>
    </xf>
    <xf numFmtId="0" fontId="25" fillId="24" borderId="53" xfId="13" applyFont="1" applyFill="1" applyBorder="1" applyAlignment="1" applyProtection="1">
      <alignment vertical="center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7" fillId="15" borderId="41" xfId="0" applyFont="1" applyFill="1" applyBorder="1" applyAlignment="1" applyProtection="1">
      <alignment horizontal="center" vertical="center" textRotation="90" wrapText="1"/>
      <protection locked="0"/>
    </xf>
    <xf numFmtId="0" fontId="38" fillId="0" borderId="49" xfId="0" applyFont="1" applyFill="1" applyBorder="1" applyAlignment="1" applyProtection="1">
      <alignment horizontal="center" vertical="center"/>
      <protection locked="0"/>
    </xf>
    <xf numFmtId="0" fontId="38" fillId="15" borderId="49" xfId="0" applyFont="1" applyFill="1" applyBorder="1" applyAlignment="1" applyProtection="1">
      <alignment horizontal="center" vertical="center"/>
      <protection locked="0"/>
    </xf>
    <xf numFmtId="0" fontId="44" fillId="0" borderId="0" xfId="13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15" borderId="53" xfId="0" applyFont="1" applyFill="1" applyBorder="1" applyAlignment="1" applyProtection="1">
      <alignment horizontal="center" vertical="center"/>
      <protection locked="0"/>
    </xf>
    <xf numFmtId="0" fontId="48" fillId="15" borderId="10" xfId="0" applyFont="1" applyFill="1" applyBorder="1" applyAlignment="1" applyProtection="1">
      <alignment horizontal="center" vertical="center"/>
      <protection locked="0"/>
    </xf>
    <xf numFmtId="0" fontId="48" fillId="15" borderId="10" xfId="0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44" fillId="0" borderId="10" xfId="13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9" fillId="15" borderId="39" xfId="0" applyFont="1" applyFill="1" applyBorder="1" applyAlignment="1" applyProtection="1">
      <alignment horizontal="center" vertical="center"/>
      <protection locked="0"/>
    </xf>
    <xf numFmtId="1" fontId="25" fillId="37" borderId="53" xfId="13" applyNumberFormat="1" applyFont="1" applyFill="1" applyBorder="1" applyAlignment="1" applyProtection="1">
      <alignment vertical="center"/>
      <protection locked="0"/>
    </xf>
    <xf numFmtId="0" fontId="55" fillId="0" borderId="0" xfId="13" applyFont="1" applyFill="1" applyBorder="1" applyAlignment="1" applyProtection="1">
      <alignment horizontal="right" vertical="center"/>
      <protection locked="0"/>
    </xf>
    <xf numFmtId="0" fontId="65" fillId="0" borderId="0" xfId="13" applyFont="1" applyFill="1" applyBorder="1" applyAlignment="1" applyProtection="1">
      <alignment horizontal="right" vertical="center"/>
      <protection locked="0"/>
    </xf>
    <xf numFmtId="0" fontId="13" fillId="15" borderId="0" xfId="13" applyFont="1" applyFill="1" applyBorder="1" applyAlignment="1" applyProtection="1">
      <alignment horizontal="right"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13" fillId="38" borderId="10" xfId="13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Alignment="1" applyProtection="1">
      <alignment horizontal="left"/>
      <protection locked="0"/>
    </xf>
    <xf numFmtId="0" fontId="12" fillId="6" borderId="52" xfId="6" applyFont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47" fillId="6" borderId="10" xfId="6" applyFont="1" applyBorder="1" applyAlignment="1" applyProtection="1">
      <alignment horizontal="left" vertical="center"/>
      <protection locked="0"/>
    </xf>
    <xf numFmtId="0" fontId="23" fillId="6" borderId="10" xfId="6" applyFont="1" applyBorder="1" applyAlignment="1" applyProtection="1">
      <alignment horizontal="left" vertical="center"/>
      <protection locked="0"/>
    </xf>
    <xf numFmtId="0" fontId="23" fillId="0" borderId="0" xfId="6" applyFont="1" applyFill="1" applyBorder="1" applyAlignment="1" applyProtection="1">
      <alignment horizontal="left" vertical="center"/>
      <protection locked="0"/>
    </xf>
    <xf numFmtId="0" fontId="49" fillId="6" borderId="10" xfId="6" applyFont="1" applyBorder="1" applyAlignment="1" applyProtection="1">
      <alignment horizontal="left" vertical="center"/>
      <protection locked="0"/>
    </xf>
    <xf numFmtId="0" fontId="34" fillId="6" borderId="10" xfId="6" applyNumberFormat="1" applyFont="1" applyBorder="1" applyAlignment="1" applyProtection="1">
      <alignment horizontal="left" vertical="center"/>
      <protection locked="0"/>
    </xf>
    <xf numFmtId="0" fontId="34" fillId="0" borderId="0" xfId="6" applyNumberFormat="1" applyFont="1" applyFill="1" applyBorder="1" applyAlignment="1" applyProtection="1">
      <alignment horizontal="left" vertical="center"/>
      <protection locked="0"/>
    </xf>
    <xf numFmtId="0" fontId="83" fillId="0" borderId="0" xfId="6" applyFont="1" applyFill="1" applyBorder="1" applyAlignment="1" applyProtection="1">
      <alignment horizontal="left" vertical="center" textRotation="255" wrapText="1"/>
      <protection locked="0"/>
    </xf>
    <xf numFmtId="0" fontId="34" fillId="6" borderId="10" xfId="6" applyFont="1" applyBorder="1" applyAlignment="1" applyProtection="1">
      <alignment horizontal="left" vertical="center"/>
      <protection locked="0"/>
    </xf>
    <xf numFmtId="0" fontId="34" fillId="0" borderId="0" xfId="13" applyFont="1" applyFill="1" applyBorder="1" applyAlignment="1" applyProtection="1">
      <alignment horizontal="left" vertical="center"/>
      <protection locked="0"/>
    </xf>
    <xf numFmtId="0" fontId="86" fillId="6" borderId="10" xfId="6" applyFont="1" applyBorder="1" applyAlignment="1" applyProtection="1">
      <alignment horizontal="left" vertical="center"/>
      <protection locked="0"/>
    </xf>
    <xf numFmtId="0" fontId="34" fillId="0" borderId="0" xfId="6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2" fillId="6" borderId="10" xfId="6" applyFont="1" applyBorder="1" applyAlignment="1" applyProtection="1">
      <alignment horizontal="left" vertical="center"/>
      <protection locked="0"/>
    </xf>
    <xf numFmtId="0" fontId="22" fillId="32" borderId="10" xfId="6" applyFont="1" applyFill="1" applyBorder="1" applyAlignment="1" applyProtection="1">
      <alignment horizontal="left" vertical="center"/>
      <protection locked="0"/>
    </xf>
    <xf numFmtId="0" fontId="12" fillId="0" borderId="0" xfId="6" applyFont="1" applyFill="1" applyBorder="1" applyAlignment="1" applyProtection="1">
      <alignment horizontal="left" vertical="center" textRotation="255"/>
      <protection locked="0"/>
    </xf>
    <xf numFmtId="0" fontId="12" fillId="0" borderId="0" xfId="0" applyFont="1" applyAlignment="1" applyProtection="1">
      <alignment horizontal="left"/>
      <protection locked="0"/>
    </xf>
    <xf numFmtId="0" fontId="45" fillId="6" borderId="10" xfId="6" applyFont="1" applyBorder="1" applyAlignment="1" applyProtection="1">
      <alignment horizontal="left" vertical="center"/>
      <protection locked="0"/>
    </xf>
    <xf numFmtId="1" fontId="7" fillId="6" borderId="8" xfId="6" applyNumberFormat="1" applyFont="1" applyBorder="1" applyAlignment="1" applyProtection="1">
      <alignment horizontal="left" vertical="center" wrapText="1"/>
      <protection locked="0"/>
    </xf>
    <xf numFmtId="164" fontId="7" fillId="0" borderId="10" xfId="6" applyNumberFormat="1" applyFont="1" applyFill="1" applyBorder="1" applyAlignment="1" applyProtection="1">
      <alignment vertical="center"/>
      <protection locked="0"/>
    </xf>
    <xf numFmtId="0" fontId="9" fillId="0" borderId="0" xfId="6" applyNumberFormat="1" applyFont="1" applyFill="1" applyBorder="1" applyAlignment="1" applyProtection="1">
      <alignment vertical="center"/>
      <protection locked="0"/>
    </xf>
    <xf numFmtId="164" fontId="22" fillId="0" borderId="10" xfId="6" applyNumberFormat="1" applyFont="1" applyFill="1" applyBorder="1" applyAlignment="1" applyProtection="1">
      <alignment vertical="center"/>
      <protection locked="0"/>
    </xf>
    <xf numFmtId="164" fontId="22" fillId="0" borderId="0" xfId="6" applyNumberFormat="1" applyFont="1" applyFill="1" applyBorder="1" applyAlignment="1" applyProtection="1">
      <alignment vertical="center"/>
      <protection locked="0"/>
    </xf>
    <xf numFmtId="164" fontId="9" fillId="0" borderId="10" xfId="6" applyNumberFormat="1" applyFont="1" applyFill="1" applyBorder="1" applyAlignment="1" applyProtection="1">
      <alignment vertical="center"/>
      <protection locked="0"/>
    </xf>
    <xf numFmtId="164" fontId="9" fillId="0" borderId="11" xfId="6" applyNumberFormat="1" applyFont="1" applyFill="1" applyBorder="1" applyAlignment="1" applyProtection="1">
      <alignment vertical="center"/>
      <protection locked="0"/>
    </xf>
    <xf numFmtId="164" fontId="9" fillId="0" borderId="0" xfId="6" applyNumberFormat="1" applyFont="1" applyFill="1" applyBorder="1" applyAlignment="1" applyProtection="1">
      <alignment vertical="center"/>
      <protection locked="0"/>
    </xf>
    <xf numFmtId="0" fontId="208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209" fillId="0" borderId="0" xfId="0" applyNumberFormat="1" applyFont="1" applyFill="1" applyAlignment="1" applyProtection="1">
      <alignment vertical="center"/>
      <protection locked="0"/>
    </xf>
    <xf numFmtId="0" fontId="209" fillId="0" borderId="0" xfId="0" applyFont="1" applyFill="1" applyAlignment="1" applyProtection="1">
      <alignment vertical="center"/>
      <protection locked="0"/>
    </xf>
    <xf numFmtId="1" fontId="43" fillId="0" borderId="10" xfId="2" applyNumberFormat="1" applyFont="1" applyFill="1" applyBorder="1" applyAlignment="1" applyProtection="1">
      <alignment vertical="center"/>
      <protection locked="0"/>
    </xf>
    <xf numFmtId="0" fontId="43" fillId="0" borderId="0" xfId="2" applyNumberFormat="1" applyFont="1" applyFill="1" applyBorder="1" applyAlignment="1" applyProtection="1">
      <alignment vertical="center"/>
      <protection locked="0"/>
    </xf>
    <xf numFmtId="0" fontId="43" fillId="0" borderId="0" xfId="0" applyFont="1" applyFill="1" applyProtection="1">
      <protection locked="0"/>
    </xf>
    <xf numFmtId="164" fontId="211" fillId="0" borderId="0" xfId="2" applyNumberFormat="1" applyFont="1" applyFill="1" applyBorder="1" applyAlignment="1" applyProtection="1">
      <alignment vertical="center"/>
      <protection locked="0"/>
    </xf>
    <xf numFmtId="0" fontId="43" fillId="0" borderId="0" xfId="0" applyFont="1" applyFill="1" applyAlignment="1" applyProtection="1">
      <alignment vertical="center"/>
      <protection locked="0"/>
    </xf>
    <xf numFmtId="164" fontId="210" fillId="0" borderId="0" xfId="2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Protection="1">
      <protection locked="0"/>
    </xf>
    <xf numFmtId="1" fontId="25" fillId="37" borderId="29" xfId="13" applyNumberFormat="1" applyFont="1" applyFill="1" applyBorder="1" applyAlignment="1" applyProtection="1">
      <alignment vertical="center"/>
      <protection locked="0"/>
    </xf>
    <xf numFmtId="0" fontId="30" fillId="15" borderId="0" xfId="0" applyFont="1" applyFill="1" applyBorder="1" applyAlignment="1" applyProtection="1">
      <alignment horizontal="left" vertical="center"/>
      <protection locked="0"/>
    </xf>
    <xf numFmtId="0" fontId="23" fillId="16" borderId="10" xfId="6" applyFont="1" applyFill="1" applyBorder="1" applyAlignment="1" applyProtection="1">
      <alignment horizontal="center" textRotation="90" wrapTex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7" fillId="15" borderId="10" xfId="0" applyFont="1" applyFill="1" applyBorder="1" applyAlignment="1" applyProtection="1">
      <alignment horizontal="center" vertical="center" textRotation="90" wrapText="1"/>
      <protection locked="0"/>
    </xf>
    <xf numFmtId="0" fontId="12" fillId="15" borderId="10" xfId="0" applyFont="1" applyFill="1" applyBorder="1" applyAlignment="1" applyProtection="1">
      <alignment horizontal="center" textRotation="90" wrapText="1"/>
      <protection locked="0"/>
    </xf>
    <xf numFmtId="0" fontId="207" fillId="15" borderId="10" xfId="0" applyFont="1" applyFill="1" applyBorder="1" applyAlignment="1" applyProtection="1">
      <alignment horizontal="center" textRotation="90" wrapText="1"/>
      <protection locked="0"/>
    </xf>
    <xf numFmtId="0" fontId="36" fillId="22" borderId="10" xfId="0" applyFont="1" applyFill="1" applyBorder="1" applyAlignment="1" applyProtection="1">
      <alignment horizontal="center" textRotation="90" wrapText="1"/>
      <protection locked="0"/>
    </xf>
    <xf numFmtId="0" fontId="7" fillId="30" borderId="10" xfId="0" applyFont="1" applyFill="1" applyBorder="1" applyAlignment="1" applyProtection="1">
      <alignment horizontal="center" textRotation="90" wrapText="1"/>
      <protection locked="0"/>
    </xf>
    <xf numFmtId="0" fontId="7" fillId="30" borderId="10" xfId="0" applyFont="1" applyFill="1" applyBorder="1" applyAlignment="1" applyProtection="1">
      <alignment horizontal="center" textRotation="90"/>
      <protection locked="0"/>
    </xf>
    <xf numFmtId="0" fontId="7" fillId="20" borderId="10" xfId="0" applyFont="1" applyFill="1" applyBorder="1" applyAlignment="1" applyProtection="1">
      <alignment horizontal="center" textRotation="90" wrapText="1"/>
      <protection locked="0"/>
    </xf>
    <xf numFmtId="0" fontId="29" fillId="20" borderId="10" xfId="0" applyFont="1" applyFill="1" applyBorder="1" applyAlignment="1" applyProtection="1">
      <alignment horizontal="center" textRotation="90" wrapText="1"/>
      <protection locked="0"/>
    </xf>
    <xf numFmtId="0" fontId="7" fillId="15" borderId="10" xfId="0" applyFont="1" applyFill="1" applyBorder="1" applyAlignment="1" applyProtection="1">
      <alignment horizontal="right" textRotation="90"/>
      <protection locked="0"/>
    </xf>
    <xf numFmtId="0" fontId="7" fillId="30" borderId="10" xfId="0" applyFont="1" applyFill="1" applyBorder="1" applyAlignment="1" applyProtection="1">
      <alignment horizontal="right" textRotation="90" wrapText="1"/>
      <protection locked="0"/>
    </xf>
    <xf numFmtId="0" fontId="7" fillId="30" borderId="10" xfId="0" applyFont="1" applyFill="1" applyBorder="1" applyAlignment="1" applyProtection="1">
      <alignment horizontal="right" textRotation="90"/>
      <protection locked="0"/>
    </xf>
    <xf numFmtId="0" fontId="7" fillId="20" borderId="10" xfId="0" applyFont="1" applyFill="1" applyBorder="1" applyAlignment="1" applyProtection="1">
      <alignment horizontal="right" textRotation="90" wrapText="1"/>
      <protection locked="0"/>
    </xf>
    <xf numFmtId="0" fontId="7" fillId="20" borderId="10" xfId="0" applyFont="1" applyFill="1" applyBorder="1" applyAlignment="1" applyProtection="1">
      <alignment horizontal="left" textRotation="90" wrapText="1"/>
      <protection locked="0"/>
    </xf>
    <xf numFmtId="0" fontId="7" fillId="31" borderId="10" xfId="0" applyFont="1" applyFill="1" applyBorder="1" applyAlignment="1" applyProtection="1">
      <alignment horizontal="right" textRotation="90" wrapText="1"/>
      <protection locked="0"/>
    </xf>
    <xf numFmtId="0" fontId="6" fillId="16" borderId="10" xfId="6" applyFont="1" applyFill="1" applyBorder="1" applyAlignment="1" applyProtection="1">
      <alignment horizontal="center" textRotation="90" wrapText="1"/>
      <protection locked="0"/>
    </xf>
    <xf numFmtId="0" fontId="7" fillId="15" borderId="39" xfId="0" applyFont="1" applyFill="1" applyBorder="1" applyAlignment="1" applyProtection="1">
      <alignment horizontal="right" textRotation="90"/>
      <protection locked="0"/>
    </xf>
    <xf numFmtId="0" fontId="7" fillId="29" borderId="10" xfId="0" applyFont="1" applyFill="1" applyBorder="1" applyProtection="1">
      <protection locked="0"/>
    </xf>
    <xf numFmtId="1" fontId="43" fillId="38" borderId="10" xfId="2" applyNumberFormat="1" applyFont="1" applyFill="1" applyBorder="1" applyAlignment="1" applyProtection="1">
      <alignment vertical="center"/>
      <protection locked="0"/>
    </xf>
    <xf numFmtId="1" fontId="43" fillId="38" borderId="10" xfId="2" applyNumberFormat="1" applyFont="1" applyFill="1" applyBorder="1" applyAlignment="1" applyProtection="1">
      <alignment horizontal="right" vertical="center"/>
      <protection locked="0"/>
    </xf>
    <xf numFmtId="0" fontId="43" fillId="38" borderId="10" xfId="2" applyNumberFormat="1" applyFont="1" applyFill="1" applyBorder="1" applyAlignment="1" applyProtection="1">
      <alignment vertical="center"/>
      <protection locked="0"/>
    </xf>
    <xf numFmtId="1" fontId="210" fillId="38" borderId="10" xfId="2" applyNumberFormat="1" applyFont="1" applyFill="1" applyBorder="1" applyAlignment="1" applyProtection="1">
      <alignment vertical="center"/>
      <protection locked="0"/>
    </xf>
    <xf numFmtId="1" fontId="94" fillId="38" borderId="10" xfId="5" applyNumberFormat="1" applyFont="1" applyFill="1" applyBorder="1" applyAlignment="1" applyProtection="1">
      <alignment horizontal="right" vertical="center"/>
      <protection locked="0"/>
    </xf>
    <xf numFmtId="1" fontId="43" fillId="38" borderId="8" xfId="2" applyNumberFormat="1" applyFont="1" applyFill="1" applyBorder="1" applyAlignment="1" applyProtection="1">
      <alignment horizontal="right" vertical="center"/>
      <protection locked="0"/>
    </xf>
    <xf numFmtId="1" fontId="211" fillId="38" borderId="10" xfId="2" applyNumberFormat="1" applyFont="1" applyFill="1" applyBorder="1" applyAlignment="1" applyProtection="1">
      <alignment vertical="center"/>
      <protection locked="0"/>
    </xf>
    <xf numFmtId="0" fontId="60" fillId="0" borderId="0" xfId="6" applyFont="1" applyFill="1" applyBorder="1" applyAlignment="1" applyProtection="1">
      <alignment horizontal="left" vertical="center"/>
      <protection locked="0"/>
    </xf>
    <xf numFmtId="0" fontId="12" fillId="0" borderId="0" xfId="6" applyFont="1" applyFill="1" applyBorder="1" applyAlignment="1" applyProtection="1">
      <alignment horizontal="left" vertical="center"/>
      <protection locked="0"/>
    </xf>
    <xf numFmtId="1" fontId="10" fillId="38" borderId="10" xfId="2" applyNumberFormat="1" applyFont="1" applyFill="1" applyBorder="1" applyAlignment="1" applyProtection="1">
      <alignment vertical="center"/>
      <protection locked="0"/>
    </xf>
    <xf numFmtId="0" fontId="24" fillId="0" borderId="0" xfId="3" applyFont="1" applyFill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24" fillId="0" borderId="0" xfId="3" applyNumberFormat="1" applyFont="1" applyFill="1" applyBorder="1" applyAlignment="1" applyProtection="1">
      <alignment horizontal="center" vertical="center"/>
      <protection locked="0"/>
    </xf>
    <xf numFmtId="1" fontId="9" fillId="28" borderId="0" xfId="0" applyNumberFormat="1" applyFont="1" applyFill="1" applyBorder="1" applyAlignment="1" applyProtection="1">
      <alignment vertical="center"/>
      <protection locked="0"/>
    </xf>
    <xf numFmtId="0" fontId="25" fillId="0" borderId="0" xfId="3" applyFont="1" applyFill="1" applyBorder="1" applyAlignment="1" applyProtection="1">
      <alignment horizontal="center" vertical="center"/>
      <protection locked="0"/>
    </xf>
    <xf numFmtId="1" fontId="9" fillId="19" borderId="10" xfId="0" applyNumberFormat="1" applyFont="1" applyFill="1" applyBorder="1" applyAlignment="1" applyProtection="1">
      <alignment vertical="center"/>
      <protection locked="0"/>
    </xf>
    <xf numFmtId="0" fontId="24" fillId="0" borderId="0" xfId="6" applyFont="1" applyFill="1" applyBorder="1" applyAlignment="1" applyProtection="1">
      <alignment horizontal="center" vertical="center"/>
      <protection locked="0"/>
    </xf>
    <xf numFmtId="0" fontId="23" fillId="6" borderId="10" xfId="6" applyFont="1" applyBorder="1" applyAlignment="1" applyProtection="1">
      <alignment vertical="center"/>
      <protection locked="0"/>
    </xf>
    <xf numFmtId="0" fontId="23" fillId="0" borderId="0" xfId="6" applyNumberFormat="1" applyFont="1" applyFill="1" applyBorder="1" applyAlignment="1" applyProtection="1">
      <alignment horizontal="right" vertical="center"/>
      <protection locked="0"/>
    </xf>
    <xf numFmtId="0" fontId="23" fillId="6" borderId="10" xfId="6" applyNumberFormat="1" applyFont="1" applyBorder="1" applyAlignment="1" applyProtection="1">
      <alignment horizontal="right" vertical="center"/>
      <protection locked="0"/>
    </xf>
    <xf numFmtId="0" fontId="12" fillId="0" borderId="0" xfId="6" applyFont="1" applyFill="1" applyBorder="1" applyAlignment="1" applyProtection="1">
      <alignment vertical="center"/>
      <protection locked="0"/>
    </xf>
    <xf numFmtId="0" fontId="12" fillId="6" borderId="10" xfId="6" applyFont="1" applyBorder="1" applyAlignment="1" applyProtection="1">
      <alignment vertical="center"/>
      <protection locked="0"/>
    </xf>
    <xf numFmtId="0" fontId="7" fillId="0" borderId="0" xfId="6" applyFont="1" applyFill="1" applyBorder="1" applyAlignment="1" applyProtection="1">
      <alignment vertical="center" textRotation="255" wrapText="1"/>
      <protection locked="0"/>
    </xf>
    <xf numFmtId="0" fontId="23" fillId="0" borderId="0" xfId="13" applyFont="1" applyFill="1" applyBorder="1" applyAlignment="1" applyProtection="1">
      <alignment vertical="center"/>
      <protection locked="0"/>
    </xf>
    <xf numFmtId="0" fontId="23" fillId="0" borderId="0" xfId="6" applyFont="1" applyFill="1" applyBorder="1" applyAlignment="1" applyProtection="1">
      <alignment vertical="center"/>
      <protection locked="0"/>
    </xf>
    <xf numFmtId="0" fontId="25" fillId="0" borderId="0" xfId="3" applyFont="1" applyFill="1" applyAlignment="1" applyProtection="1">
      <alignment horizontal="center" vertical="center"/>
      <protection locked="0"/>
    </xf>
    <xf numFmtId="0" fontId="32" fillId="0" borderId="0" xfId="0" applyFont="1" applyFill="1" applyBorder="1" applyProtection="1">
      <protection locked="0"/>
    </xf>
    <xf numFmtId="0" fontId="9" fillId="19" borderId="8" xfId="13" applyFont="1" applyFill="1" applyBorder="1" applyAlignment="1" applyProtection="1">
      <alignment horizontal="right" vertical="center"/>
      <protection locked="0"/>
    </xf>
    <xf numFmtId="0" fontId="25" fillId="19" borderId="10" xfId="13" applyFont="1" applyFill="1" applyBorder="1" applyAlignment="1" applyProtection="1">
      <alignment horizontal="center" vertical="center"/>
      <protection locked="0"/>
    </xf>
    <xf numFmtId="0" fontId="25" fillId="26" borderId="8" xfId="6" applyFont="1" applyFill="1" applyBorder="1" applyAlignment="1" applyProtection="1">
      <alignment horizontal="left" vertical="center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35" fillId="15" borderId="0" xfId="0" applyFont="1" applyFill="1" applyBorder="1" applyAlignment="1" applyProtection="1">
      <alignment horizontal="left" vertical="center"/>
      <protection locked="0"/>
    </xf>
    <xf numFmtId="0" fontId="9" fillId="32" borderId="12" xfId="0" applyFont="1" applyFill="1" applyBorder="1" applyProtection="1">
      <protection locked="0"/>
    </xf>
    <xf numFmtId="0" fontId="9" fillId="36" borderId="44" xfId="0" applyFont="1" applyFill="1" applyBorder="1" applyAlignment="1" applyProtection="1">
      <alignment horizontal="center" textRotation="90" wrapText="1"/>
      <protection locked="0"/>
    </xf>
    <xf numFmtId="0" fontId="9" fillId="36" borderId="10" xfId="13" applyFont="1" applyFill="1" applyBorder="1" applyAlignment="1" applyProtection="1">
      <alignment vertical="center"/>
      <protection locked="0"/>
    </xf>
    <xf numFmtId="0" fontId="7" fillId="20" borderId="23" xfId="0" applyFont="1" applyFill="1" applyBorder="1" applyAlignment="1" applyProtection="1">
      <alignment horizontal="center" textRotation="90" wrapText="1"/>
      <protection locked="0"/>
    </xf>
    <xf numFmtId="1" fontId="84" fillId="22" borderId="10" xfId="0" applyNumberFormat="1" applyFont="1" applyFill="1" applyBorder="1" applyAlignment="1" applyProtection="1">
      <alignment vertical="center"/>
      <protection locked="0"/>
    </xf>
    <xf numFmtId="1" fontId="68" fillId="0" borderId="10" xfId="13" applyNumberFormat="1" applyFont="1" applyFill="1" applyBorder="1" applyAlignment="1" applyProtection="1">
      <alignment vertical="center"/>
      <protection locked="0"/>
    </xf>
    <xf numFmtId="0" fontId="24" fillId="40" borderId="10" xfId="0" applyFont="1" applyFill="1" applyBorder="1" applyAlignment="1" applyProtection="1">
      <alignment horizontal="center" vertical="center"/>
      <protection locked="0"/>
    </xf>
    <xf numFmtId="0" fontId="9" fillId="28" borderId="8" xfId="13" applyFont="1" applyFill="1" applyBorder="1" applyAlignment="1" applyProtection="1">
      <alignment horizontal="right" vertical="center"/>
      <protection locked="0"/>
    </xf>
    <xf numFmtId="0" fontId="44" fillId="28" borderId="10" xfId="13" applyFont="1" applyFill="1" applyBorder="1" applyAlignment="1" applyProtection="1">
      <alignment vertical="center"/>
      <protection locked="0"/>
    </xf>
    <xf numFmtId="0" fontId="152" fillId="0" borderId="0" xfId="0" applyFont="1" applyAlignment="1">
      <alignment vertical="top"/>
    </xf>
    <xf numFmtId="0" fontId="147" fillId="0" borderId="0" xfId="0" applyFont="1" applyAlignment="1">
      <alignment vertical="center"/>
    </xf>
    <xf numFmtId="164" fontId="52" fillId="0" borderId="39" xfId="0" applyNumberFormat="1" applyFont="1" applyFill="1" applyBorder="1" applyAlignment="1" applyProtection="1">
      <alignment vertical="center"/>
      <protection locked="0"/>
    </xf>
    <xf numFmtId="1" fontId="75" fillId="22" borderId="10" xfId="0" applyNumberFormat="1" applyFont="1" applyFill="1" applyBorder="1" applyAlignment="1" applyProtection="1">
      <alignment vertical="center"/>
      <protection locked="0"/>
    </xf>
    <xf numFmtId="0" fontId="25" fillId="0" borderId="29" xfId="4" applyFont="1" applyFill="1" applyBorder="1" applyAlignment="1" applyProtection="1">
      <alignment horizontal="center" vertical="center"/>
      <protection locked="0"/>
    </xf>
    <xf numFmtId="0" fontId="25" fillId="0" borderId="10" xfId="4" applyFont="1" applyFill="1" applyBorder="1" applyAlignment="1" applyProtection="1">
      <alignment horizontal="center" vertical="center"/>
      <protection locked="0"/>
    </xf>
    <xf numFmtId="1" fontId="13" fillId="24" borderId="10" xfId="0" applyNumberFormat="1" applyFont="1" applyFill="1" applyBorder="1" applyAlignment="1" applyProtection="1">
      <alignment vertical="center"/>
      <protection locked="0"/>
    </xf>
    <xf numFmtId="1" fontId="9" fillId="24" borderId="10" xfId="0" applyNumberFormat="1" applyFont="1" applyFill="1" applyBorder="1" applyAlignment="1" applyProtection="1">
      <alignment vertical="center"/>
      <protection locked="0"/>
    </xf>
    <xf numFmtId="0" fontId="215" fillId="0" borderId="0" xfId="0" applyFont="1" applyFill="1" applyBorder="1"/>
    <xf numFmtId="0" fontId="119" fillId="0" borderId="0" xfId="0" applyFont="1" applyFill="1" applyBorder="1" applyAlignment="1">
      <alignment vertical="center"/>
    </xf>
    <xf numFmtId="0" fontId="217" fillId="41" borderId="10" xfId="0" applyFont="1" applyFill="1" applyBorder="1" applyAlignment="1" applyProtection="1">
      <alignment vertical="center" wrapText="1"/>
      <protection locked="0"/>
    </xf>
    <xf numFmtId="1" fontId="152" fillId="0" borderId="0" xfId="0" applyNumberFormat="1" applyFont="1" applyFill="1" applyBorder="1" applyAlignment="1">
      <alignment vertical="center"/>
    </xf>
    <xf numFmtId="0" fontId="180" fillId="0" borderId="0" xfId="0" applyFont="1" applyFill="1" applyBorder="1" applyAlignment="1">
      <alignment vertical="center"/>
    </xf>
    <xf numFmtId="0" fontId="218" fillId="0" borderId="0" xfId="0" applyFont="1" applyFill="1" applyBorder="1" applyAlignment="1"/>
    <xf numFmtId="0" fontId="108" fillId="0" borderId="0" xfId="6" applyFont="1" applyFill="1" applyBorder="1" applyAlignment="1">
      <alignment vertical="center"/>
    </xf>
    <xf numFmtId="0" fontId="219" fillId="0" borderId="0" xfId="3" applyFont="1" applyFill="1" applyBorder="1" applyAlignment="1">
      <alignment vertical="center"/>
    </xf>
    <xf numFmtId="0" fontId="218" fillId="0" borderId="0" xfId="0" applyFont="1" applyFill="1" applyBorder="1" applyAlignment="1">
      <alignment vertical="center" wrapText="1"/>
    </xf>
    <xf numFmtId="0" fontId="216" fillId="0" borderId="0" xfId="0" applyFont="1" applyFill="1" applyBorder="1" applyAlignment="1">
      <alignment vertical="center" wrapText="1"/>
    </xf>
    <xf numFmtId="0" fontId="21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218" fillId="0" borderId="0" xfId="0" applyFont="1" applyFill="1" applyBorder="1" applyAlignment="1">
      <alignment vertical="center"/>
    </xf>
    <xf numFmtId="0" fontId="220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218" fillId="0" borderId="0" xfId="0" applyFont="1" applyFill="1" applyBorder="1" applyAlignment="1">
      <alignment horizontal="center" vertical="center"/>
    </xf>
    <xf numFmtId="1" fontId="10" fillId="0" borderId="0" xfId="4" applyNumberFormat="1" applyFont="1" applyFill="1" applyBorder="1" applyAlignment="1">
      <alignment horizontal="center" vertical="center" wrapText="1"/>
    </xf>
    <xf numFmtId="0" fontId="221" fillId="0" borderId="0" xfId="4" applyFont="1" applyFill="1" applyBorder="1" applyAlignment="1">
      <alignment horizontal="left" wrapText="1"/>
    </xf>
    <xf numFmtId="0" fontId="222" fillId="0" borderId="0" xfId="4" applyFont="1" applyFill="1" applyBorder="1" applyAlignment="1">
      <alignment horizontal="right" wrapText="1"/>
    </xf>
    <xf numFmtId="0" fontId="10" fillId="0" borderId="0" xfId="4" applyFont="1" applyFill="1" applyBorder="1" applyAlignment="1">
      <alignment horizontal="center" vertical="center" wrapText="1"/>
    </xf>
    <xf numFmtId="1" fontId="220" fillId="0" borderId="0" xfId="0" applyNumberFormat="1" applyFont="1" applyFill="1" applyBorder="1" applyAlignment="1">
      <alignment vertical="center"/>
    </xf>
    <xf numFmtId="1" fontId="94" fillId="0" borderId="0" xfId="0" applyNumberFormat="1" applyFont="1" applyFill="1" applyBorder="1" applyAlignment="1">
      <alignment horizontal="right" vertical="center"/>
    </xf>
    <xf numFmtId="0" fontId="220" fillId="0" borderId="0" xfId="0" applyFont="1" applyFill="1" applyBorder="1"/>
    <xf numFmtId="0" fontId="19" fillId="0" borderId="0" xfId="0" applyFont="1" applyFill="1" applyBorder="1" applyAlignment="1">
      <alignment vertical="center" wrapText="1"/>
    </xf>
    <xf numFmtId="1" fontId="223" fillId="0" borderId="0" xfId="3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vertical="center" wrapText="1"/>
    </xf>
    <xf numFmtId="0" fontId="218" fillId="0" borderId="0" xfId="0" applyFont="1" applyFill="1" applyBorder="1"/>
    <xf numFmtId="1" fontId="9" fillId="38" borderId="10" xfId="2" applyNumberFormat="1" applyFont="1" applyFill="1" applyBorder="1" applyAlignment="1" applyProtection="1">
      <alignment horizontal="right" vertical="center"/>
      <protection locked="0"/>
    </xf>
    <xf numFmtId="1" fontId="9" fillId="38" borderId="10" xfId="13" applyNumberFormat="1" applyFont="1" applyFill="1" applyBorder="1" applyAlignment="1" applyProtection="1">
      <alignment horizontal="right" vertical="center"/>
      <protection locked="0"/>
    </xf>
    <xf numFmtId="1" fontId="12" fillId="42" borderId="10" xfId="6" applyNumberFormat="1" applyFont="1" applyFill="1" applyBorder="1" applyAlignment="1" applyProtection="1">
      <alignment horizontal="left" vertical="center" wrapText="1"/>
      <protection locked="0"/>
    </xf>
    <xf numFmtId="0" fontId="44" fillId="39" borderId="10" xfId="13" applyFont="1" applyFill="1" applyBorder="1" applyAlignment="1" applyProtection="1">
      <alignment vertical="center"/>
      <protection locked="0"/>
    </xf>
    <xf numFmtId="1" fontId="44" fillId="39" borderId="10" xfId="13" applyNumberFormat="1" applyFont="1" applyFill="1" applyBorder="1" applyAlignment="1" applyProtection="1">
      <alignment vertical="center"/>
      <protection locked="0"/>
    </xf>
    <xf numFmtId="1" fontId="9" fillId="39" borderId="10" xfId="13" applyNumberFormat="1" applyFont="1" applyFill="1" applyBorder="1" applyAlignment="1" applyProtection="1">
      <alignment vertical="center"/>
      <protection locked="0"/>
    </xf>
    <xf numFmtId="0" fontId="44" fillId="39" borderId="53" xfId="13" applyFont="1" applyFill="1" applyBorder="1" applyAlignment="1" applyProtection="1">
      <alignment vertical="center"/>
      <protection locked="0"/>
    </xf>
    <xf numFmtId="49" fontId="9" fillId="0" borderId="3" xfId="0" applyNumberFormat="1" applyFont="1" applyFill="1" applyBorder="1" applyAlignment="1" applyProtection="1">
      <protection locked="0"/>
    </xf>
    <xf numFmtId="49" fontId="9" fillId="0" borderId="5" xfId="0" applyNumberFormat="1" applyFont="1" applyFill="1" applyBorder="1" applyAlignment="1" applyProtection="1">
      <protection locked="0"/>
    </xf>
    <xf numFmtId="0" fontId="12" fillId="0" borderId="8" xfId="0" applyFont="1" applyFill="1" applyBorder="1" applyProtection="1">
      <protection locked="0"/>
    </xf>
    <xf numFmtId="1" fontId="16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4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Protection="1"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1" fontId="41" fillId="0" borderId="0" xfId="0" applyNumberFormat="1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224" fillId="0" borderId="0" xfId="13" applyFont="1" applyFill="1" applyBorder="1" applyAlignment="1" applyProtection="1">
      <alignment vertical="center"/>
      <protection locked="0"/>
    </xf>
    <xf numFmtId="0" fontId="225" fillId="0" borderId="0" xfId="13" applyFont="1" applyFill="1" applyBorder="1" applyAlignment="1" applyProtection="1">
      <alignment vertical="center"/>
      <protection locked="0"/>
    </xf>
    <xf numFmtId="0" fontId="23" fillId="0" borderId="0" xfId="4" applyFont="1" applyFill="1" applyBorder="1" applyAlignment="1" applyProtection="1">
      <alignment horizontal="center" vertical="center"/>
      <protection locked="0"/>
    </xf>
    <xf numFmtId="0" fontId="12" fillId="0" borderId="10" xfId="4" applyFont="1" applyFill="1" applyBorder="1" applyAlignment="1" applyProtection="1">
      <alignment horizontal="center" vertical="center"/>
      <protection locked="0"/>
    </xf>
    <xf numFmtId="0" fontId="12" fillId="20" borderId="10" xfId="0" applyFont="1" applyFill="1" applyBorder="1" applyProtection="1">
      <protection locked="0"/>
    </xf>
    <xf numFmtId="0" fontId="12" fillId="19" borderId="8" xfId="13" applyFont="1" applyFill="1" applyBorder="1" applyAlignment="1" applyProtection="1">
      <alignment horizontal="right" vertical="center"/>
      <protection locked="0"/>
    </xf>
    <xf numFmtId="0" fontId="16" fillId="19" borderId="8" xfId="13" applyFont="1" applyFill="1" applyBorder="1" applyAlignment="1" applyProtection="1">
      <alignment horizontal="right" vertical="center"/>
      <protection locked="0"/>
    </xf>
    <xf numFmtId="0" fontId="24" fillId="0" borderId="10" xfId="13" applyFont="1" applyFill="1" applyBorder="1" applyAlignment="1" applyProtection="1">
      <alignment horizontal="left" vertical="center" wrapText="1"/>
      <protection locked="0"/>
    </xf>
    <xf numFmtId="0" fontId="86" fillId="19" borderId="10" xfId="13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226" fillId="0" borderId="8" xfId="13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wrapText="1"/>
      <protection locked="0"/>
    </xf>
    <xf numFmtId="0" fontId="24" fillId="15" borderId="10" xfId="0" applyFont="1" applyFill="1" applyBorder="1" applyAlignment="1" applyProtection="1">
      <alignment horizontal="center" vertical="center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28" fillId="0" borderId="10" xfId="0" applyFont="1" applyFill="1" applyBorder="1" applyAlignment="1" applyProtection="1">
      <alignment vertical="center" wrapText="1"/>
      <protection locked="0"/>
    </xf>
    <xf numFmtId="0" fontId="228" fillId="0" borderId="0" xfId="0" applyFont="1" applyFill="1" applyBorder="1" applyAlignment="1" applyProtection="1">
      <alignment vertical="center" wrapText="1"/>
      <protection locked="0"/>
    </xf>
    <xf numFmtId="0" fontId="107" fillId="0" borderId="10" xfId="0" applyFont="1" applyBorder="1" applyAlignment="1" applyProtection="1">
      <alignment vertical="center" wrapText="1"/>
      <protection locked="0"/>
    </xf>
    <xf numFmtId="0" fontId="228" fillId="0" borderId="8" xfId="0" applyFont="1" applyFill="1" applyBorder="1" applyAlignment="1" applyProtection="1">
      <alignment vertical="center" wrapText="1"/>
      <protection locked="0"/>
    </xf>
    <xf numFmtId="0" fontId="107" fillId="0" borderId="0" xfId="0" applyNumberFormat="1" applyFont="1" applyFill="1" applyBorder="1" applyAlignment="1" applyProtection="1">
      <alignment vertical="center" wrapText="1"/>
      <protection locked="0"/>
    </xf>
    <xf numFmtId="0" fontId="107" fillId="0" borderId="10" xfId="0" applyNumberFormat="1" applyFont="1" applyFill="1" applyBorder="1" applyAlignment="1" applyProtection="1">
      <alignment vertical="center" wrapText="1"/>
      <protection locked="0"/>
    </xf>
    <xf numFmtId="0" fontId="107" fillId="0" borderId="10" xfId="0" applyFont="1" applyFill="1" applyBorder="1" applyAlignment="1" applyProtection="1">
      <alignment vertical="center" wrapText="1"/>
      <protection locked="0"/>
    </xf>
    <xf numFmtId="0" fontId="238" fillId="0" borderId="0" xfId="0" applyFont="1" applyAlignment="1" applyProtection="1">
      <alignment vertical="center"/>
      <protection locked="0"/>
    </xf>
    <xf numFmtId="0" fontId="107" fillId="0" borderId="0" xfId="0" applyFont="1" applyFill="1" applyBorder="1" applyAlignment="1" applyProtection="1">
      <alignment vertical="center" wrapText="1"/>
      <protection locked="0"/>
    </xf>
    <xf numFmtId="0" fontId="228" fillId="0" borderId="10" xfId="0" applyFont="1" applyFill="1" applyBorder="1" applyAlignment="1" applyProtection="1">
      <alignment vertical="center"/>
      <protection locked="0"/>
    </xf>
    <xf numFmtId="0" fontId="235" fillId="0" borderId="10" xfId="0" applyFont="1" applyBorder="1" applyAlignment="1" applyProtection="1">
      <alignment horizontal="left" vertical="center" wrapText="1"/>
      <protection locked="0"/>
    </xf>
    <xf numFmtId="0" fontId="18" fillId="0" borderId="0" xfId="0" applyNumberFormat="1" applyFont="1" applyFill="1" applyBorder="1" applyAlignment="1" applyProtection="1">
      <alignment horizontal="left" vertical="center"/>
      <protection locked="0"/>
    </xf>
    <xf numFmtId="0" fontId="6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10" xfId="0" applyFont="1" applyBorder="1" applyAlignment="1" applyProtection="1">
      <alignment horizontal="left" vertical="center" wrapText="1"/>
      <protection locked="0"/>
    </xf>
    <xf numFmtId="0" fontId="63" fillId="0" borderId="10" xfId="13" applyFont="1" applyFill="1" applyBorder="1" applyAlignment="1" applyProtection="1">
      <alignment horizontal="left" vertical="center" wrapText="1"/>
      <protection locked="0"/>
    </xf>
    <xf numFmtId="0" fontId="2" fillId="0" borderId="0" xfId="2" applyFill="1" applyBorder="1" applyAlignment="1" applyProtection="1">
      <alignment horizontal="left" vertical="center"/>
      <protection locked="0"/>
    </xf>
    <xf numFmtId="0" fontId="232" fillId="0" borderId="10" xfId="0" applyFont="1" applyBorder="1" applyAlignment="1" applyProtection="1">
      <alignment horizontal="left" vertical="center" wrapText="1"/>
      <protection locked="0"/>
    </xf>
    <xf numFmtId="0" fontId="236" fillId="0" borderId="10" xfId="0" applyFont="1" applyBorder="1" applyAlignment="1" applyProtection="1">
      <alignment horizontal="left" vertical="center" wrapText="1"/>
      <protection locked="0"/>
    </xf>
    <xf numFmtId="0" fontId="233" fillId="0" borderId="10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  <protection locked="0"/>
    </xf>
    <xf numFmtId="0" fontId="98" fillId="0" borderId="0" xfId="13" applyFont="1" applyFill="1" applyBorder="1" applyAlignment="1" applyProtection="1">
      <alignment horizontal="left" vertical="center" wrapText="1"/>
      <protection locked="0"/>
    </xf>
    <xf numFmtId="0" fontId="53" fillId="0" borderId="10" xfId="13" applyFont="1" applyFill="1" applyBorder="1" applyAlignment="1" applyProtection="1">
      <alignment horizontal="left" vertical="center" wrapText="1"/>
      <protection locked="0"/>
    </xf>
    <xf numFmtId="0" fontId="231" fillId="0" borderId="10" xfId="0" applyFont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Border="1" applyAlignment="1" applyProtection="1">
      <alignment horizontal="left" vertical="center" shrinkToFit="1"/>
      <protection locked="0"/>
    </xf>
    <xf numFmtId="0" fontId="229" fillId="0" borderId="10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34" fillId="0" borderId="8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230" fillId="0" borderId="10" xfId="0" applyFont="1" applyBorder="1" applyAlignment="1" applyProtection="1">
      <alignment horizontal="left" vertical="center" wrapText="1"/>
      <protection locked="0"/>
    </xf>
    <xf numFmtId="0" fontId="62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237" fillId="0" borderId="10" xfId="0" applyFont="1" applyBorder="1" applyAlignment="1" applyProtection="1">
      <alignment horizontal="left" vertical="center" wrapText="1"/>
      <protection locked="0"/>
    </xf>
    <xf numFmtId="0" fontId="234" fillId="0" borderId="1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2" fillId="0" borderId="8" xfId="0" applyFont="1" applyFill="1" applyBorder="1" applyAlignment="1" applyProtection="1">
      <alignment horizontal="left" vertical="center"/>
      <protection locked="0"/>
    </xf>
    <xf numFmtId="0" fontId="59" fillId="0" borderId="0" xfId="0" applyFont="1" applyFill="1" applyBorder="1" applyAlignment="1" applyProtection="1">
      <protection locked="0"/>
    </xf>
    <xf numFmtId="0" fontId="59" fillId="0" borderId="0" xfId="0" applyFont="1" applyFill="1" applyBorder="1" applyAlignment="1" applyProtection="1">
      <alignment wrapText="1"/>
      <protection locked="0"/>
    </xf>
    <xf numFmtId="0" fontId="59" fillId="0" borderId="0" xfId="0" applyNumberFormat="1" applyFont="1" applyFill="1" applyBorder="1" applyAlignment="1" applyProtection="1">
      <alignment vertical="center" wrapText="1"/>
      <protection locked="0"/>
    </xf>
    <xf numFmtId="0" fontId="59" fillId="0" borderId="10" xfId="0" applyNumberFormat="1" applyFont="1" applyFill="1" applyBorder="1" applyAlignment="1" applyProtection="1">
      <alignment vertical="center" wrapText="1"/>
      <protection locked="0"/>
    </xf>
    <xf numFmtId="0" fontId="59" fillId="0" borderId="10" xfId="0" applyFont="1" applyBorder="1" applyAlignment="1" applyProtection="1">
      <alignment vertical="center" wrapText="1"/>
      <protection locked="0"/>
    </xf>
    <xf numFmtId="0" fontId="59" fillId="0" borderId="10" xfId="0" applyFont="1" applyFill="1" applyBorder="1" applyAlignment="1" applyProtection="1">
      <alignment vertical="center" wrapText="1"/>
      <protection locked="0"/>
    </xf>
    <xf numFmtId="0" fontId="59" fillId="0" borderId="8" xfId="0" applyFont="1" applyFill="1" applyBorder="1" applyAlignment="1" applyProtection="1">
      <alignment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4" fillId="15" borderId="39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wrapText="1"/>
      <protection locked="0"/>
    </xf>
    <xf numFmtId="0" fontId="22" fillId="28" borderId="10" xfId="0" applyFont="1" applyFill="1" applyBorder="1" applyAlignment="1" applyProtection="1">
      <alignment vertical="center"/>
      <protection locked="0"/>
    </xf>
    <xf numFmtId="0" fontId="239" fillId="0" borderId="49" xfId="0" applyFont="1" applyFill="1" applyBorder="1" applyAlignment="1" applyProtection="1">
      <protection locked="0"/>
    </xf>
    <xf numFmtId="0" fontId="239" fillId="0" borderId="0" xfId="0" applyFont="1" applyFill="1" applyBorder="1" applyAlignment="1" applyProtection="1">
      <alignment wrapText="1"/>
      <protection locked="0"/>
    </xf>
    <xf numFmtId="0" fontId="63" fillId="0" borderId="11" xfId="0" applyFont="1" applyBorder="1" applyAlignment="1" applyProtection="1">
      <alignment horizontal="left" vertical="center" wrapText="1"/>
      <protection locked="0"/>
    </xf>
    <xf numFmtId="0" fontId="228" fillId="0" borderId="11" xfId="0" applyFont="1" applyFill="1" applyBorder="1" applyAlignment="1" applyProtection="1">
      <alignment vertical="center" wrapText="1"/>
      <protection locked="0"/>
    </xf>
    <xf numFmtId="0" fontId="9" fillId="15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Protection="1">
      <protection locked="0"/>
    </xf>
    <xf numFmtId="0" fontId="9" fillId="0" borderId="11" xfId="10" applyFont="1" applyFill="1" applyBorder="1" applyAlignment="1" applyProtection="1">
      <alignment horizontal="right" vertical="center"/>
      <protection locked="0"/>
    </xf>
    <xf numFmtId="0" fontId="9" fillId="15" borderId="11" xfId="13" applyFont="1" applyFill="1" applyBorder="1" applyAlignment="1" applyProtection="1">
      <alignment horizontal="right" vertical="center"/>
      <protection locked="0"/>
    </xf>
    <xf numFmtId="0" fontId="13" fillId="38" borderId="11" xfId="13" applyFont="1" applyFill="1" applyBorder="1" applyAlignment="1" applyProtection="1">
      <alignment vertical="center"/>
      <protection locked="0"/>
    </xf>
    <xf numFmtId="0" fontId="52" fillId="0" borderId="11" xfId="13" applyFont="1" applyFill="1" applyBorder="1" applyAlignment="1" applyProtection="1">
      <alignment horizontal="right" vertical="center"/>
      <protection locked="0"/>
    </xf>
    <xf numFmtId="0" fontId="40" fillId="29" borderId="11" xfId="13" applyFont="1" applyFill="1" applyBorder="1" applyAlignment="1" applyProtection="1">
      <alignment horizontal="right" vertical="center"/>
      <protection locked="0"/>
    </xf>
    <xf numFmtId="0" fontId="9" fillId="29" borderId="11" xfId="13" applyFont="1" applyFill="1" applyBorder="1" applyAlignment="1" applyProtection="1">
      <alignment horizontal="right" vertical="center"/>
      <protection locked="0"/>
    </xf>
    <xf numFmtId="0" fontId="9" fillId="0" borderId="11" xfId="13" applyFont="1" applyFill="1" applyBorder="1" applyAlignment="1" applyProtection="1">
      <alignment horizontal="right" vertical="center"/>
      <protection locked="0"/>
    </xf>
    <xf numFmtId="1" fontId="9" fillId="0" borderId="11" xfId="13" applyNumberFormat="1" applyFont="1" applyFill="1" applyBorder="1" applyAlignment="1" applyProtection="1">
      <alignment horizontal="right" vertical="center"/>
      <protection locked="0"/>
    </xf>
    <xf numFmtId="1" fontId="13" fillId="37" borderId="22" xfId="0" applyNumberFormat="1" applyFont="1" applyFill="1" applyBorder="1" applyAlignment="1" applyProtection="1">
      <alignment vertical="center"/>
      <protection locked="0"/>
    </xf>
    <xf numFmtId="1" fontId="12" fillId="25" borderId="11" xfId="6" applyNumberFormat="1" applyFont="1" applyFill="1" applyBorder="1" applyAlignment="1" applyProtection="1">
      <alignment horizontal="left" vertical="center" wrapText="1"/>
      <protection locked="0"/>
    </xf>
    <xf numFmtId="1" fontId="25" fillId="37" borderId="20" xfId="13" applyNumberFormat="1" applyFont="1" applyFill="1" applyBorder="1" applyAlignment="1" applyProtection="1">
      <alignment vertical="center"/>
      <protection locked="0"/>
    </xf>
    <xf numFmtId="1" fontId="12" fillId="6" borderId="11" xfId="6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right" vertical="center"/>
      <protection locked="0"/>
    </xf>
    <xf numFmtId="1" fontId="25" fillId="0" borderId="11" xfId="9" applyNumberFormat="1" applyFont="1" applyFill="1" applyBorder="1" applyAlignment="1" applyProtection="1">
      <alignment horizontal="right" vertical="center"/>
      <protection locked="0"/>
    </xf>
    <xf numFmtId="43" fontId="12" fillId="0" borderId="11" xfId="1" applyFont="1" applyFill="1" applyBorder="1" applyAlignment="1" applyProtection="1">
      <alignment horizontal="right" vertical="center" wrapText="1"/>
      <protection locked="0"/>
    </xf>
    <xf numFmtId="1" fontId="41" fillId="6" borderId="11" xfId="6" applyNumberFormat="1" applyFont="1" applyBorder="1" applyAlignment="1" applyProtection="1">
      <alignment horizontal="left" vertical="center" wrapText="1"/>
      <protection locked="0"/>
    </xf>
    <xf numFmtId="1" fontId="9" fillId="0" borderId="11" xfId="6" applyNumberFormat="1" applyFont="1" applyFill="1" applyBorder="1" applyAlignment="1" applyProtection="1">
      <alignment horizontal="center" vertical="center" wrapText="1"/>
      <protection locked="0"/>
    </xf>
    <xf numFmtId="1" fontId="43" fillId="38" borderId="11" xfId="2" applyNumberFormat="1" applyFont="1" applyFill="1" applyBorder="1" applyAlignment="1" applyProtection="1">
      <alignment horizontal="right" vertical="center"/>
      <protection locked="0"/>
    </xf>
    <xf numFmtId="164" fontId="7" fillId="0" borderId="11" xfId="6" applyNumberFormat="1" applyFont="1" applyFill="1" applyBorder="1" applyAlignment="1" applyProtection="1">
      <alignment vertical="center"/>
      <protection locked="0"/>
    </xf>
    <xf numFmtId="164" fontId="9" fillId="0" borderId="11" xfId="11" applyNumberFormat="1" applyFont="1" applyFill="1" applyBorder="1" applyAlignment="1" applyProtection="1">
      <alignment horizontal="right" vertical="center"/>
      <protection locked="0"/>
    </xf>
    <xf numFmtId="0" fontId="9" fillId="0" borderId="11" xfId="13" applyFont="1" applyFill="1" applyBorder="1" applyAlignment="1" applyProtection="1">
      <alignment horizontal="center" vertical="center"/>
      <protection locked="0"/>
    </xf>
    <xf numFmtId="1" fontId="9" fillId="0" borderId="11" xfId="0" applyNumberFormat="1" applyFont="1" applyFill="1" applyBorder="1" applyAlignment="1" applyProtection="1">
      <alignment vertical="center"/>
      <protection locked="0"/>
    </xf>
    <xf numFmtId="164" fontId="9" fillId="0" borderId="11" xfId="6" applyNumberFormat="1" applyFont="1" applyFill="1" applyBorder="1" applyAlignment="1" applyProtection="1">
      <alignment horizontal="right" vertical="center"/>
      <protection locked="0"/>
    </xf>
    <xf numFmtId="1" fontId="9" fillId="0" borderId="11" xfId="2" applyNumberFormat="1" applyFont="1" applyFill="1" applyBorder="1" applyAlignment="1" applyProtection="1">
      <alignment horizontal="right" vertical="center"/>
      <protection locked="0"/>
    </xf>
    <xf numFmtId="1" fontId="9" fillId="0" borderId="20" xfId="13" applyNumberFormat="1" applyFont="1" applyFill="1" applyBorder="1" applyAlignment="1" applyProtection="1">
      <alignment horizontal="right" vertical="center"/>
      <protection locked="0"/>
    </xf>
    <xf numFmtId="165" fontId="9" fillId="0" borderId="22" xfId="1" applyNumberFormat="1" applyFont="1" applyFill="1" applyBorder="1" applyAlignment="1" applyProtection="1">
      <alignment horizontal="right" vertical="center"/>
      <protection locked="0"/>
    </xf>
    <xf numFmtId="0" fontId="57" fillId="6" borderId="11" xfId="6" applyFont="1" applyBorder="1" applyAlignment="1" applyProtection="1">
      <alignment horizontal="left" vertical="center"/>
      <protection locked="0"/>
    </xf>
    <xf numFmtId="0" fontId="57" fillId="6" borderId="11" xfId="6" applyFont="1" applyBorder="1" applyAlignment="1" applyProtection="1">
      <alignment horizontal="center" vertical="center"/>
      <protection locked="0"/>
    </xf>
    <xf numFmtId="1" fontId="9" fillId="19" borderId="11" xfId="0" applyNumberFormat="1" applyFont="1" applyFill="1" applyBorder="1" applyAlignment="1" applyProtection="1">
      <alignment vertical="center"/>
      <protection locked="0"/>
    </xf>
    <xf numFmtId="1" fontId="40" fillId="19" borderId="11" xfId="0" applyNumberFormat="1" applyFont="1" applyFill="1" applyBorder="1" applyAlignment="1" applyProtection="1">
      <alignment vertical="center"/>
      <protection locked="0"/>
    </xf>
    <xf numFmtId="0" fontId="63" fillId="0" borderId="8" xfId="0" applyFont="1" applyBorder="1" applyAlignment="1" applyProtection="1">
      <alignment horizontal="left" vertical="center" wrapText="1"/>
      <protection locked="0"/>
    </xf>
    <xf numFmtId="0" fontId="9" fillId="15" borderId="8" xfId="0" applyFont="1" applyFill="1" applyBorder="1" applyAlignment="1" applyProtection="1">
      <alignment horizontal="center" vertical="center"/>
      <protection locked="0"/>
    </xf>
    <xf numFmtId="0" fontId="13" fillId="38" borderId="8" xfId="13" applyFont="1" applyFill="1" applyBorder="1" applyAlignment="1" applyProtection="1">
      <alignment vertical="center"/>
      <protection locked="0"/>
    </xf>
    <xf numFmtId="0" fontId="40" fillId="29" borderId="8" xfId="13" applyFont="1" applyFill="1" applyBorder="1" applyAlignment="1" applyProtection="1">
      <alignment horizontal="right" vertical="center"/>
      <protection locked="0"/>
    </xf>
    <xf numFmtId="0" fontId="9" fillId="29" borderId="8" xfId="13" applyFont="1" applyFill="1" applyBorder="1" applyAlignment="1" applyProtection="1">
      <alignment horizontal="right" vertical="center"/>
      <protection locked="0"/>
    </xf>
    <xf numFmtId="1" fontId="13" fillId="37" borderId="8" xfId="0" applyNumberFormat="1" applyFont="1" applyFill="1" applyBorder="1" applyAlignment="1" applyProtection="1">
      <alignment vertical="center"/>
      <protection locked="0"/>
    </xf>
    <xf numFmtId="1" fontId="12" fillId="25" borderId="8" xfId="6" applyNumberFormat="1" applyFont="1" applyFill="1" applyBorder="1" applyAlignment="1" applyProtection="1">
      <alignment horizontal="left" vertical="center" wrapText="1"/>
      <protection locked="0"/>
    </xf>
    <xf numFmtId="1" fontId="25" fillId="37" borderId="8" xfId="13" applyNumberFormat="1" applyFont="1" applyFill="1" applyBorder="1" applyAlignment="1" applyProtection="1">
      <alignment vertical="center"/>
      <protection locked="0"/>
    </xf>
    <xf numFmtId="164" fontId="7" fillId="0" borderId="8" xfId="6" applyNumberFormat="1" applyFont="1" applyFill="1" applyBorder="1" applyAlignment="1" applyProtection="1">
      <alignment vertical="center"/>
      <protection locked="0"/>
    </xf>
    <xf numFmtId="1" fontId="9" fillId="0" borderId="8" xfId="2" applyNumberFormat="1" applyFont="1" applyFill="1" applyBorder="1" applyAlignment="1" applyProtection="1">
      <alignment horizontal="right" vertical="center"/>
      <protection locked="0"/>
    </xf>
    <xf numFmtId="0" fontId="57" fillId="6" borderId="8" xfId="6" applyFont="1" applyBorder="1" applyAlignment="1" applyProtection="1">
      <alignment horizontal="left" vertical="center"/>
      <protection locked="0"/>
    </xf>
    <xf numFmtId="0" fontId="57" fillId="6" borderId="8" xfId="6" applyFont="1" applyBorder="1" applyAlignment="1" applyProtection="1">
      <alignment horizontal="center" vertical="center"/>
      <protection locked="0"/>
    </xf>
    <xf numFmtId="1" fontId="9" fillId="19" borderId="8" xfId="0" applyNumberFormat="1" applyFont="1" applyFill="1" applyBorder="1" applyAlignment="1" applyProtection="1">
      <alignment vertical="center"/>
      <protection locked="0"/>
    </xf>
    <xf numFmtId="1" fontId="40" fillId="19" borderId="8" xfId="0" applyNumberFormat="1" applyFont="1" applyFill="1" applyBorder="1" applyAlignment="1" applyProtection="1">
      <alignment vertical="center"/>
      <protection locked="0"/>
    </xf>
    <xf numFmtId="1" fontId="40" fillId="0" borderId="8" xfId="0" applyNumberFormat="1" applyFont="1" applyFill="1" applyBorder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60" fillId="0" borderId="8" xfId="13" applyFont="1" applyFill="1" applyBorder="1" applyAlignment="1" applyProtection="1">
      <alignment vertical="center"/>
      <protection locked="0"/>
    </xf>
    <xf numFmtId="0" fontId="76" fillId="0" borderId="8" xfId="0" applyFont="1" applyBorder="1" applyAlignment="1" applyProtection="1">
      <alignment horizontal="left" vertical="center" wrapText="1"/>
      <protection locked="0"/>
    </xf>
    <xf numFmtId="0" fontId="228" fillId="0" borderId="53" xfId="0" applyFont="1" applyFill="1" applyBorder="1" applyAlignment="1" applyProtection="1">
      <alignment vertical="center" wrapText="1"/>
      <protection locked="0"/>
    </xf>
    <xf numFmtId="0" fontId="48" fillId="15" borderId="39" xfId="0" applyFont="1" applyFill="1" applyBorder="1" applyAlignment="1" applyProtection="1">
      <alignment horizontal="center" vertical="center"/>
      <protection locked="0"/>
    </xf>
    <xf numFmtId="0" fontId="107" fillId="0" borderId="53" xfId="0" applyFont="1" applyBorder="1" applyAlignment="1" applyProtection="1">
      <alignment vertical="center" wrapText="1"/>
      <protection locked="0"/>
    </xf>
    <xf numFmtId="0" fontId="107" fillId="0" borderId="53" xfId="0" applyFont="1" applyFill="1" applyBorder="1" applyAlignment="1" applyProtection="1">
      <alignment vertical="center" wrapText="1"/>
      <protection locked="0"/>
    </xf>
    <xf numFmtId="0" fontId="228" fillId="0" borderId="53" xfId="0" applyFont="1" applyFill="1" applyBorder="1" applyAlignment="1" applyProtection="1">
      <alignment horizontal="left" vertical="center" wrapText="1"/>
      <protection locked="0"/>
    </xf>
    <xf numFmtId="0" fontId="59" fillId="0" borderId="8" xfId="0" applyFont="1" applyBorder="1" applyProtection="1">
      <protection locked="0"/>
    </xf>
    <xf numFmtId="0" fontId="59" fillId="0" borderId="8" xfId="0" applyFont="1" applyBorder="1"/>
    <xf numFmtId="0" fontId="59" fillId="0" borderId="8" xfId="0" applyFont="1" applyFill="1" applyBorder="1" applyAlignment="1" applyProtection="1">
      <alignment vertical="center" wrapText="1"/>
      <protection locked="0"/>
    </xf>
    <xf numFmtId="0" fontId="59" fillId="0" borderId="0" xfId="0" applyFont="1" applyFill="1" applyBorder="1" applyAlignment="1" applyProtection="1">
      <alignment vertical="center" wrapText="1"/>
      <protection locked="0"/>
    </xf>
    <xf numFmtId="0" fontId="59" fillId="0" borderId="11" xfId="0" applyFont="1" applyBorder="1" applyAlignment="1" applyProtection="1">
      <alignment vertical="center" wrapText="1"/>
      <protection locked="0"/>
    </xf>
    <xf numFmtId="0" fontId="59" fillId="0" borderId="8" xfId="0" applyFont="1" applyBorder="1" applyAlignment="1">
      <alignment vertical="center" wrapText="1"/>
    </xf>
    <xf numFmtId="0" fontId="59" fillId="0" borderId="0" xfId="0" applyFont="1" applyAlignment="1"/>
    <xf numFmtId="0" fontId="59" fillId="0" borderId="8" xfId="0" applyFont="1" applyBorder="1" applyAlignment="1">
      <alignment wrapText="1"/>
    </xf>
    <xf numFmtId="0" fontId="59" fillId="0" borderId="8" xfId="0" applyFont="1" applyBorder="1" applyAlignment="1" applyProtection="1">
      <alignment wrapText="1"/>
      <protection locked="0"/>
    </xf>
    <xf numFmtId="0" fontId="59" fillId="0" borderId="8" xfId="0" applyFont="1" applyBorder="1" applyAlignment="1"/>
    <xf numFmtId="0" fontId="59" fillId="0" borderId="11" xfId="0" applyNumberFormat="1" applyFont="1" applyFill="1" applyBorder="1" applyAlignment="1" applyProtection="1">
      <alignment vertical="center" wrapText="1"/>
      <protection locked="0"/>
    </xf>
    <xf numFmtId="0" fontId="59" fillId="0" borderId="8" xfId="0" applyFont="1" applyBorder="1" applyAlignment="1" applyProtection="1">
      <alignment vertical="center" wrapText="1"/>
      <protection locked="0"/>
    </xf>
    <xf numFmtId="0" fontId="59" fillId="0" borderId="11" xfId="0" applyFont="1" applyFill="1" applyBorder="1" applyAlignment="1" applyProtection="1">
      <alignment vertical="center" wrapText="1"/>
      <protection locked="0"/>
    </xf>
    <xf numFmtId="0" fontId="59" fillId="0" borderId="0" xfId="0" applyFont="1" applyFill="1" applyAlignment="1" applyProtection="1">
      <protection locked="0"/>
    </xf>
    <xf numFmtId="0" fontId="59" fillId="0" borderId="12" xfId="0" applyFont="1" applyFill="1" applyBorder="1" applyAlignment="1" applyProtection="1">
      <alignment vertical="center" wrapText="1"/>
      <protection locked="0"/>
    </xf>
    <xf numFmtId="0" fontId="230" fillId="24" borderId="10" xfId="0" applyFont="1" applyFill="1" applyBorder="1" applyAlignment="1" applyProtection="1">
      <alignment horizontal="left" vertical="center" wrapText="1"/>
      <protection locked="0"/>
    </xf>
    <xf numFmtId="0" fontId="107" fillId="24" borderId="53" xfId="0" applyFont="1" applyFill="1" applyBorder="1" applyAlignment="1" applyProtection="1">
      <alignment vertical="center" wrapText="1"/>
      <protection locked="0"/>
    </xf>
    <xf numFmtId="0" fontId="59" fillId="24" borderId="8" xfId="0" applyFont="1" applyFill="1" applyBorder="1" applyAlignment="1"/>
    <xf numFmtId="0" fontId="232" fillId="0" borderId="11" xfId="0" applyFont="1" applyBorder="1" applyAlignment="1" applyProtection="1">
      <alignment horizontal="left" vertical="center" wrapText="1"/>
      <protection locked="0"/>
    </xf>
    <xf numFmtId="0" fontId="107" fillId="0" borderId="11" xfId="0" applyFont="1" applyBorder="1" applyAlignment="1" applyProtection="1">
      <alignment vertical="center" wrapText="1"/>
      <protection locked="0"/>
    </xf>
    <xf numFmtId="0" fontId="48" fillId="15" borderId="11" xfId="0" applyFont="1" applyFill="1" applyBorder="1" applyAlignment="1" applyProtection="1">
      <alignment horizontal="center" vertical="center"/>
      <protection locked="0"/>
    </xf>
    <xf numFmtId="0" fontId="25" fillId="0" borderId="11" xfId="0" applyNumberFormat="1" applyFont="1" applyFill="1" applyBorder="1" applyAlignment="1" applyProtection="1">
      <alignment vertical="center"/>
      <protection locked="0"/>
    </xf>
    <xf numFmtId="0" fontId="25" fillId="0" borderId="11" xfId="0" applyNumberFormat="1" applyFont="1" applyFill="1" applyBorder="1" applyProtection="1">
      <protection locked="0"/>
    </xf>
    <xf numFmtId="0" fontId="9" fillId="15" borderId="11" xfId="0" applyNumberFormat="1" applyFont="1" applyFill="1" applyBorder="1" applyAlignment="1" applyProtection="1">
      <alignment vertical="center"/>
      <protection locked="0"/>
    </xf>
    <xf numFmtId="0" fontId="9" fillId="29" borderId="11" xfId="0" applyNumberFormat="1" applyFont="1" applyFill="1" applyBorder="1" applyAlignment="1" applyProtection="1">
      <alignment vertical="center"/>
      <protection locked="0"/>
    </xf>
    <xf numFmtId="0" fontId="48" fillId="0" borderId="11" xfId="0" applyNumberFormat="1" applyFont="1" applyFill="1" applyBorder="1" applyAlignment="1" applyProtection="1">
      <alignment vertical="center"/>
      <protection locked="0"/>
    </xf>
    <xf numFmtId="0" fontId="48" fillId="29" borderId="11" xfId="0" applyNumberFormat="1" applyFont="1" applyFill="1" applyBorder="1" applyAlignment="1" applyProtection="1">
      <alignment vertical="center"/>
      <protection locked="0"/>
    </xf>
    <xf numFmtId="0" fontId="64" fillId="0" borderId="11" xfId="0" applyNumberFormat="1" applyFont="1" applyFill="1" applyBorder="1" applyAlignment="1" applyProtection="1">
      <alignment vertical="center"/>
      <protection locked="0"/>
    </xf>
    <xf numFmtId="0" fontId="44" fillId="0" borderId="11" xfId="13" applyFont="1" applyFill="1" applyBorder="1" applyAlignment="1" applyProtection="1">
      <alignment horizontal="right" vertical="center"/>
      <protection locked="0"/>
    </xf>
    <xf numFmtId="0" fontId="12" fillId="6" borderId="11" xfId="6" applyNumberFormat="1" applyFont="1" applyBorder="1" applyAlignment="1" applyProtection="1">
      <alignment horizontal="left" vertical="center" wrapText="1"/>
      <protection locked="0"/>
    </xf>
    <xf numFmtId="0" fontId="9" fillId="0" borderId="11" xfId="0" applyNumberFormat="1" applyFont="1" applyFill="1" applyBorder="1" applyAlignment="1" applyProtection="1">
      <alignment vertical="center"/>
      <protection locked="0"/>
    </xf>
    <xf numFmtId="0" fontId="9" fillId="0" borderId="11" xfId="13" applyNumberFormat="1" applyFont="1" applyFill="1" applyBorder="1" applyAlignment="1" applyProtection="1">
      <alignment vertical="center"/>
      <protection locked="0"/>
    </xf>
    <xf numFmtId="0" fontId="76" fillId="0" borderId="11" xfId="3" applyNumberFormat="1" applyFont="1" applyFill="1" applyBorder="1" applyAlignment="1" applyProtection="1">
      <alignment vertical="center"/>
      <protection locked="0"/>
    </xf>
    <xf numFmtId="0" fontId="77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41" fillId="6" borderId="11" xfId="6" applyNumberFormat="1" applyFont="1" applyBorder="1" applyAlignment="1" applyProtection="1">
      <alignment horizontal="left" vertical="center" wrapText="1"/>
      <protection locked="0"/>
    </xf>
    <xf numFmtId="0" fontId="9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43" fillId="38" borderId="11" xfId="2" applyNumberFormat="1" applyFont="1" applyFill="1" applyBorder="1" applyAlignment="1" applyProtection="1">
      <alignment vertical="center"/>
      <protection locked="0"/>
    </xf>
    <xf numFmtId="0" fontId="48" fillId="0" borderId="11" xfId="11" applyNumberFormat="1" applyFont="1" applyFill="1" applyBorder="1" applyAlignment="1" applyProtection="1">
      <alignment vertical="center"/>
      <protection locked="0"/>
    </xf>
    <xf numFmtId="0" fontId="48" fillId="0" borderId="11" xfId="0" applyNumberFormat="1" applyFont="1" applyFill="1" applyBorder="1" applyAlignment="1" applyProtection="1">
      <alignment horizontal="center" vertical="center"/>
      <protection locked="0"/>
    </xf>
    <xf numFmtId="0" fontId="48" fillId="0" borderId="11" xfId="6" applyNumberFormat="1" applyFont="1" applyFill="1" applyBorder="1" applyAlignment="1" applyProtection="1">
      <alignment horizontal="right" vertical="center"/>
      <protection locked="0"/>
    </xf>
    <xf numFmtId="0" fontId="48" fillId="0" borderId="11" xfId="2" applyNumberFormat="1" applyFont="1" applyFill="1" applyBorder="1" applyAlignment="1" applyProtection="1">
      <alignment horizontal="right" vertical="center"/>
      <protection locked="0"/>
    </xf>
    <xf numFmtId="0" fontId="48" fillId="0" borderId="11" xfId="13" applyNumberFormat="1" applyFont="1" applyFill="1" applyBorder="1" applyAlignment="1" applyProtection="1">
      <alignment horizontal="right" vertical="center"/>
      <protection locked="0"/>
    </xf>
    <xf numFmtId="0" fontId="48" fillId="0" borderId="11" xfId="9" applyNumberFormat="1" applyFont="1" applyFill="1" applyBorder="1" applyAlignment="1" applyProtection="1">
      <alignment vertical="center"/>
      <protection locked="0"/>
    </xf>
    <xf numFmtId="0" fontId="34" fillId="6" borderId="11" xfId="6" applyNumberFormat="1" applyFont="1" applyBorder="1" applyAlignment="1" applyProtection="1">
      <alignment horizontal="left" vertical="center"/>
      <protection locked="0"/>
    </xf>
    <xf numFmtId="0" fontId="34" fillId="6" borderId="11" xfId="6" applyNumberFormat="1" applyFont="1" applyBorder="1" applyAlignment="1" applyProtection="1">
      <alignment horizontal="right" vertical="center"/>
      <protection locked="0"/>
    </xf>
    <xf numFmtId="0" fontId="25" fillId="19" borderId="11" xfId="4" applyNumberFormat="1" applyFont="1" applyFill="1" applyBorder="1" applyAlignment="1" applyProtection="1">
      <alignment horizontal="center" vertical="center"/>
      <protection locked="0"/>
    </xf>
    <xf numFmtId="0" fontId="52" fillId="43" borderId="8" xfId="13" applyFont="1" applyFill="1" applyBorder="1" applyAlignment="1" applyProtection="1">
      <alignment horizontal="right" vertical="center"/>
      <protection locked="0"/>
    </xf>
    <xf numFmtId="0" fontId="9" fillId="43" borderId="8" xfId="13" applyFont="1" applyFill="1" applyBorder="1" applyAlignment="1" applyProtection="1">
      <alignment horizontal="right" vertical="center"/>
      <protection locked="0"/>
    </xf>
    <xf numFmtId="0" fontId="25" fillId="0" borderId="8" xfId="10" applyFont="1" applyFill="1" applyBorder="1" applyAlignment="1" applyProtection="1">
      <alignment horizontal="right" vertical="center"/>
      <protection locked="0"/>
    </xf>
    <xf numFmtId="0" fontId="228" fillId="24" borderId="53" xfId="0" applyFont="1" applyFill="1" applyBorder="1" applyAlignment="1" applyProtection="1">
      <alignment vertical="center" wrapText="1"/>
      <protection locked="0"/>
    </xf>
    <xf numFmtId="0" fontId="9" fillId="24" borderId="10" xfId="0" applyFont="1" applyFill="1" applyBorder="1" applyAlignment="1" applyProtection="1">
      <alignment vertical="center"/>
      <protection locked="0"/>
    </xf>
    <xf numFmtId="0" fontId="232" fillId="24" borderId="8" xfId="0" applyFont="1" applyFill="1" applyBorder="1" applyAlignment="1" applyProtection="1">
      <alignment horizontal="left" vertical="center" wrapText="1"/>
      <protection locked="0"/>
    </xf>
    <xf numFmtId="0" fontId="107" fillId="24" borderId="8" xfId="0" applyFont="1" applyFill="1" applyBorder="1" applyAlignment="1" applyProtection="1">
      <alignment vertical="center" wrapText="1"/>
      <protection locked="0"/>
    </xf>
    <xf numFmtId="0" fontId="59" fillId="24" borderId="8" xfId="0" applyFont="1" applyFill="1" applyBorder="1" applyAlignment="1" applyProtection="1">
      <alignment vertical="center" wrapText="1"/>
      <protection locked="0"/>
    </xf>
    <xf numFmtId="0" fontId="48" fillId="15" borderId="125" xfId="0" applyFont="1" applyFill="1" applyBorder="1" applyAlignment="1" applyProtection="1">
      <alignment horizontal="center" vertical="center"/>
      <protection locked="0"/>
    </xf>
    <xf numFmtId="0" fontId="25" fillId="0" borderId="125" xfId="0" applyNumberFormat="1" applyFont="1" applyFill="1" applyBorder="1" applyAlignment="1" applyProtection="1">
      <alignment vertical="center"/>
      <protection locked="0"/>
    </xf>
    <xf numFmtId="0" fontId="25" fillId="0" borderId="125" xfId="0" applyNumberFormat="1" applyFont="1" applyFill="1" applyBorder="1" applyProtection="1">
      <protection locked="0"/>
    </xf>
    <xf numFmtId="0" fontId="9" fillId="15" borderId="125" xfId="0" applyNumberFormat="1" applyFont="1" applyFill="1" applyBorder="1" applyAlignment="1" applyProtection="1">
      <alignment vertical="center"/>
      <protection locked="0"/>
    </xf>
    <xf numFmtId="0" fontId="13" fillId="38" borderId="125" xfId="13" applyFont="1" applyFill="1" applyBorder="1" applyAlignment="1" applyProtection="1">
      <alignment vertical="center"/>
      <protection locked="0"/>
    </xf>
    <xf numFmtId="0" fontId="9" fillId="29" borderId="125" xfId="0" applyNumberFormat="1" applyFont="1" applyFill="1" applyBorder="1" applyAlignment="1" applyProtection="1">
      <alignment vertical="center"/>
      <protection locked="0"/>
    </xf>
    <xf numFmtId="0" fontId="48" fillId="0" borderId="125" xfId="0" applyNumberFormat="1" applyFont="1" applyFill="1" applyBorder="1" applyAlignment="1" applyProtection="1">
      <alignment vertical="center"/>
      <protection locked="0"/>
    </xf>
    <xf numFmtId="0" fontId="48" fillId="29" borderId="125" xfId="0" applyNumberFormat="1" applyFont="1" applyFill="1" applyBorder="1" applyAlignment="1" applyProtection="1">
      <alignment vertical="center"/>
      <protection locked="0"/>
    </xf>
    <xf numFmtId="0" fontId="64" fillId="0" borderId="125" xfId="0" applyNumberFormat="1" applyFont="1" applyFill="1" applyBorder="1" applyAlignment="1" applyProtection="1">
      <alignment vertical="center"/>
      <protection locked="0"/>
    </xf>
    <xf numFmtId="1" fontId="13" fillId="37" borderId="126" xfId="0" applyNumberFormat="1" applyFont="1" applyFill="1" applyBorder="1" applyAlignment="1" applyProtection="1">
      <alignment vertical="center"/>
      <protection locked="0"/>
    </xf>
    <xf numFmtId="1" fontId="12" fillId="25" borderId="125" xfId="6" applyNumberFormat="1" applyFont="1" applyFill="1" applyBorder="1" applyAlignment="1" applyProtection="1">
      <alignment horizontal="left" vertical="center" wrapText="1"/>
      <protection locked="0"/>
    </xf>
    <xf numFmtId="0" fontId="44" fillId="0" borderId="125" xfId="13" applyFont="1" applyFill="1" applyBorder="1" applyAlignment="1" applyProtection="1">
      <alignment horizontal="right" vertical="center"/>
      <protection locked="0"/>
    </xf>
    <xf numFmtId="1" fontId="25" fillId="37" borderId="127" xfId="13" applyNumberFormat="1" applyFont="1" applyFill="1" applyBorder="1" applyAlignment="1" applyProtection="1">
      <alignment vertical="center"/>
      <protection locked="0"/>
    </xf>
    <xf numFmtId="0" fontId="12" fillId="6" borderId="125" xfId="6" applyNumberFormat="1" applyFont="1" applyBorder="1" applyAlignment="1" applyProtection="1">
      <alignment horizontal="left" vertical="center" wrapText="1"/>
      <protection locked="0"/>
    </xf>
    <xf numFmtId="0" fontId="9" fillId="0" borderId="125" xfId="0" applyNumberFormat="1" applyFont="1" applyFill="1" applyBorder="1" applyAlignment="1" applyProtection="1">
      <alignment vertical="center"/>
      <protection locked="0"/>
    </xf>
    <xf numFmtId="0" fontId="9" fillId="0" borderId="125" xfId="13" applyNumberFormat="1" applyFont="1" applyFill="1" applyBorder="1" applyAlignment="1" applyProtection="1">
      <alignment vertical="center"/>
      <protection locked="0"/>
    </xf>
    <xf numFmtId="0" fontId="76" fillId="0" borderId="125" xfId="3" applyNumberFormat="1" applyFont="1" applyFill="1" applyBorder="1" applyAlignment="1" applyProtection="1">
      <alignment vertical="center"/>
      <protection locked="0"/>
    </xf>
    <xf numFmtId="0" fontId="77" fillId="0" borderId="125" xfId="1" applyNumberFormat="1" applyFont="1" applyFill="1" applyBorder="1" applyAlignment="1" applyProtection="1">
      <alignment horizontal="right" vertical="center" wrapText="1"/>
      <protection locked="0"/>
    </xf>
    <xf numFmtId="0" fontId="41" fillId="6" borderId="125" xfId="6" applyNumberFormat="1" applyFont="1" applyBorder="1" applyAlignment="1" applyProtection="1">
      <alignment horizontal="left" vertical="center" wrapText="1"/>
      <protection locked="0"/>
    </xf>
    <xf numFmtId="0" fontId="9" fillId="0" borderId="125" xfId="6" applyNumberFormat="1" applyFont="1" applyFill="1" applyBorder="1" applyAlignment="1" applyProtection="1">
      <alignment horizontal="center" vertical="center" wrapText="1"/>
      <protection locked="0"/>
    </xf>
    <xf numFmtId="0" fontId="43" fillId="38" borderId="125" xfId="2" applyNumberFormat="1" applyFont="1" applyFill="1" applyBorder="1" applyAlignment="1" applyProtection="1">
      <alignment vertical="center"/>
      <protection locked="0"/>
    </xf>
    <xf numFmtId="164" fontId="7" fillId="0" borderId="125" xfId="6" applyNumberFormat="1" applyFont="1" applyFill="1" applyBorder="1" applyAlignment="1" applyProtection="1">
      <alignment vertical="center"/>
      <protection locked="0"/>
    </xf>
    <xf numFmtId="0" fontId="48" fillId="0" borderId="125" xfId="11" applyNumberFormat="1" applyFont="1" applyFill="1" applyBorder="1" applyAlignment="1" applyProtection="1">
      <alignment vertical="center"/>
      <protection locked="0"/>
    </xf>
    <xf numFmtId="0" fontId="48" fillId="0" borderId="125" xfId="0" applyNumberFormat="1" applyFont="1" applyFill="1" applyBorder="1" applyAlignment="1" applyProtection="1">
      <alignment horizontal="center" vertical="center"/>
      <protection locked="0"/>
    </xf>
    <xf numFmtId="0" fontId="48" fillId="0" borderId="125" xfId="6" applyNumberFormat="1" applyFont="1" applyFill="1" applyBorder="1" applyAlignment="1" applyProtection="1">
      <alignment horizontal="right" vertical="center"/>
      <protection locked="0"/>
    </xf>
    <xf numFmtId="0" fontId="48" fillId="0" borderId="125" xfId="2" applyNumberFormat="1" applyFont="1" applyFill="1" applyBorder="1" applyAlignment="1" applyProtection="1">
      <alignment horizontal="right" vertical="center"/>
      <protection locked="0"/>
    </xf>
    <xf numFmtId="0" fontId="48" fillId="0" borderId="125" xfId="13" applyNumberFormat="1" applyFont="1" applyFill="1" applyBorder="1" applyAlignment="1" applyProtection="1">
      <alignment horizontal="right" vertical="center"/>
      <protection locked="0"/>
    </xf>
    <xf numFmtId="1" fontId="43" fillId="38" borderId="125" xfId="2" applyNumberFormat="1" applyFont="1" applyFill="1" applyBorder="1" applyAlignment="1" applyProtection="1">
      <alignment horizontal="right" vertical="center"/>
      <protection locked="0"/>
    </xf>
    <xf numFmtId="0" fontId="48" fillId="0" borderId="125" xfId="9" applyNumberFormat="1" applyFont="1" applyFill="1" applyBorder="1" applyAlignment="1" applyProtection="1">
      <alignment vertical="center"/>
      <protection locked="0"/>
    </xf>
    <xf numFmtId="0" fontId="34" fillId="6" borderId="125" xfId="6" applyNumberFormat="1" applyFont="1" applyBorder="1" applyAlignment="1" applyProtection="1">
      <alignment horizontal="left" vertical="center"/>
      <protection locked="0"/>
    </xf>
    <xf numFmtId="0" fontId="34" fillId="6" borderId="125" xfId="6" applyNumberFormat="1" applyFont="1" applyBorder="1" applyAlignment="1" applyProtection="1">
      <alignment horizontal="right" vertical="center"/>
      <protection locked="0"/>
    </xf>
    <xf numFmtId="0" fontId="25" fillId="19" borderId="125" xfId="4" applyNumberFormat="1" applyFont="1" applyFill="1" applyBorder="1" applyAlignment="1" applyProtection="1">
      <alignment horizontal="center" vertical="center"/>
      <protection locked="0"/>
    </xf>
    <xf numFmtId="0" fontId="229" fillId="24" borderId="10" xfId="0" applyFont="1" applyFill="1" applyBorder="1" applyAlignment="1" applyProtection="1">
      <alignment horizontal="left" vertical="center" wrapText="1"/>
      <protection locked="0"/>
    </xf>
    <xf numFmtId="0" fontId="59" fillId="24" borderId="8" xfId="0" applyFont="1" applyFill="1" applyBorder="1"/>
    <xf numFmtId="0" fontId="18" fillId="24" borderId="10" xfId="0" applyFont="1" applyFill="1" applyBorder="1" applyAlignment="1" applyProtection="1">
      <alignment horizontal="left" vertical="center"/>
      <protection locked="0"/>
    </xf>
    <xf numFmtId="0" fontId="107" fillId="24" borderId="10" xfId="0" applyFont="1" applyFill="1" applyBorder="1" applyAlignment="1" applyProtection="1">
      <alignment vertical="center" wrapText="1"/>
      <protection locked="0"/>
    </xf>
    <xf numFmtId="0" fontId="59" fillId="24" borderId="12" xfId="0" applyFont="1" applyFill="1" applyBorder="1" applyAlignment="1" applyProtection="1">
      <protection locked="0"/>
    </xf>
    <xf numFmtId="0" fontId="48" fillId="24" borderId="10" xfId="0" applyFont="1" applyFill="1" applyBorder="1" applyAlignment="1" applyProtection="1">
      <alignment horizontal="center" vertical="center"/>
      <protection locked="0"/>
    </xf>
    <xf numFmtId="0" fontId="48" fillId="24" borderId="10" xfId="0" applyFont="1" applyFill="1" applyBorder="1" applyProtection="1">
      <protection locked="0"/>
    </xf>
    <xf numFmtId="0" fontId="54" fillId="24" borderId="10" xfId="0" applyFont="1" applyFill="1" applyBorder="1" applyProtection="1">
      <protection locked="0"/>
    </xf>
    <xf numFmtId="0" fontId="9" fillId="24" borderId="10" xfId="13" applyFont="1" applyFill="1" applyBorder="1" applyAlignment="1" applyProtection="1">
      <alignment vertical="center"/>
      <protection locked="0"/>
    </xf>
    <xf numFmtId="0" fontId="13" fillId="24" borderId="10" xfId="13" applyFont="1" applyFill="1" applyBorder="1" applyAlignment="1" applyProtection="1">
      <alignment vertical="center"/>
      <protection locked="0"/>
    </xf>
    <xf numFmtId="0" fontId="64" fillId="24" borderId="10" xfId="13" applyFont="1" applyFill="1" applyBorder="1" applyAlignment="1" applyProtection="1">
      <alignment vertical="center"/>
      <protection locked="0"/>
    </xf>
    <xf numFmtId="1" fontId="64" fillId="24" borderId="10" xfId="13" applyNumberFormat="1" applyFont="1" applyFill="1" applyBorder="1" applyAlignment="1" applyProtection="1">
      <alignment vertical="center"/>
      <protection locked="0"/>
    </xf>
    <xf numFmtId="1" fontId="13" fillId="24" borderId="39" xfId="0" applyNumberFormat="1" applyFont="1" applyFill="1" applyBorder="1" applyAlignment="1" applyProtection="1">
      <alignment vertical="center"/>
      <protection locked="0"/>
    </xf>
    <xf numFmtId="1" fontId="12" fillId="24" borderId="10" xfId="6" applyNumberFormat="1" applyFont="1" applyFill="1" applyBorder="1" applyAlignment="1" applyProtection="1">
      <alignment horizontal="left" vertical="center" wrapText="1"/>
      <protection locked="0"/>
    </xf>
    <xf numFmtId="0" fontId="44" fillId="24" borderId="10" xfId="13" applyFont="1" applyFill="1" applyBorder="1" applyAlignment="1" applyProtection="1">
      <alignment horizontal="right" vertical="center"/>
      <protection locked="0"/>
    </xf>
    <xf numFmtId="1" fontId="25" fillId="24" borderId="53" xfId="13" applyNumberFormat="1" applyFont="1" applyFill="1" applyBorder="1" applyAlignment="1" applyProtection="1">
      <alignment vertical="center"/>
      <protection locked="0"/>
    </xf>
    <xf numFmtId="1" fontId="23" fillId="24" borderId="10" xfId="6" applyNumberFormat="1" applyFont="1" applyFill="1" applyBorder="1" applyAlignment="1" applyProtection="1">
      <alignment horizontal="left" vertical="center" wrapText="1"/>
      <protection locked="0"/>
    </xf>
    <xf numFmtId="0" fontId="48" fillId="24" borderId="10" xfId="13" applyFont="1" applyFill="1" applyBorder="1" applyAlignment="1" applyProtection="1">
      <alignment vertical="center"/>
      <protection locked="0"/>
    </xf>
    <xf numFmtId="1" fontId="9" fillId="24" borderId="10" xfId="13" applyNumberFormat="1" applyFont="1" applyFill="1" applyBorder="1" applyAlignment="1" applyProtection="1">
      <alignment vertical="center"/>
      <protection locked="0"/>
    </xf>
    <xf numFmtId="0" fontId="9" fillId="24" borderId="10" xfId="12" applyFont="1" applyFill="1" applyBorder="1" applyAlignment="1" applyProtection="1">
      <alignment vertical="center"/>
      <protection locked="0"/>
    </xf>
    <xf numFmtId="1" fontId="74" fillId="24" borderId="10" xfId="12" applyNumberFormat="1" applyFont="1" applyFill="1" applyBorder="1" applyAlignment="1" applyProtection="1">
      <alignment vertical="center"/>
      <protection locked="0"/>
    </xf>
    <xf numFmtId="1" fontId="49" fillId="24" borderId="10" xfId="4" applyNumberFormat="1" applyFont="1" applyFill="1" applyBorder="1" applyAlignment="1" applyProtection="1">
      <alignment horizontal="center" vertical="center" wrapText="1"/>
      <protection locked="0"/>
    </xf>
    <xf numFmtId="1" fontId="41" fillId="24" borderId="10" xfId="6" applyNumberFormat="1" applyFont="1" applyFill="1" applyBorder="1" applyAlignment="1" applyProtection="1">
      <alignment horizontal="left" vertical="center" wrapText="1"/>
      <protection locked="0"/>
    </xf>
    <xf numFmtId="1" fontId="48" fillId="24" borderId="10" xfId="6" applyNumberFormat="1" applyFont="1" applyFill="1" applyBorder="1" applyAlignment="1" applyProtection="1">
      <alignment horizontal="center" vertical="center" wrapText="1"/>
      <protection locked="0"/>
    </xf>
    <xf numFmtId="1" fontId="43" fillId="24" borderId="10" xfId="2" applyNumberFormat="1" applyFont="1" applyFill="1" applyBorder="1" applyAlignment="1" applyProtection="1">
      <alignment horizontal="right" vertical="center"/>
      <protection locked="0"/>
    </xf>
    <xf numFmtId="164" fontId="7" fillId="24" borderId="10" xfId="6" applyNumberFormat="1" applyFont="1" applyFill="1" applyBorder="1" applyAlignment="1" applyProtection="1">
      <alignment vertical="center"/>
      <protection locked="0"/>
    </xf>
    <xf numFmtId="164" fontId="48" fillId="24" borderId="10" xfId="11" applyNumberFormat="1" applyFont="1" applyFill="1" applyBorder="1" applyAlignment="1" applyProtection="1">
      <alignment horizontal="right" vertical="center"/>
      <protection locked="0"/>
    </xf>
    <xf numFmtId="0" fontId="48" fillId="24" borderId="10" xfId="13" applyFont="1" applyFill="1" applyBorder="1" applyAlignment="1" applyProtection="1">
      <alignment horizontal="center" vertical="center"/>
      <protection locked="0"/>
    </xf>
    <xf numFmtId="1" fontId="48" fillId="24" borderId="10" xfId="0" applyNumberFormat="1" applyFont="1" applyFill="1" applyBorder="1" applyAlignment="1" applyProtection="1">
      <alignment vertical="center"/>
      <protection locked="0"/>
    </xf>
    <xf numFmtId="164" fontId="48" fillId="24" borderId="10" xfId="6" applyNumberFormat="1" applyFont="1" applyFill="1" applyBorder="1" applyAlignment="1" applyProtection="1">
      <alignment horizontal="right" vertical="center"/>
      <protection locked="0"/>
    </xf>
    <xf numFmtId="1" fontId="48" fillId="24" borderId="10" xfId="2" applyNumberFormat="1" applyFont="1" applyFill="1" applyBorder="1" applyAlignment="1" applyProtection="1">
      <alignment horizontal="right" vertical="center"/>
      <protection locked="0"/>
    </xf>
    <xf numFmtId="1" fontId="48" fillId="24" borderId="10" xfId="13" applyNumberFormat="1" applyFont="1" applyFill="1" applyBorder="1" applyAlignment="1" applyProtection="1">
      <alignment horizontal="right" vertical="center"/>
      <protection locked="0"/>
    </xf>
    <xf numFmtId="165" fontId="48" fillId="24" borderId="10" xfId="1" applyNumberFormat="1" applyFont="1" applyFill="1" applyBorder="1" applyAlignment="1" applyProtection="1">
      <alignment horizontal="right" vertical="center"/>
      <protection locked="0"/>
    </xf>
    <xf numFmtId="0" fontId="49" fillId="24" borderId="10" xfId="6" applyFont="1" applyFill="1" applyBorder="1" applyAlignment="1" applyProtection="1">
      <alignment horizontal="left" vertical="center"/>
      <protection locked="0"/>
    </xf>
    <xf numFmtId="0" fontId="49" fillId="24" borderId="10" xfId="6" applyFont="1" applyFill="1" applyBorder="1" applyAlignment="1" applyProtection="1">
      <alignment vertical="center"/>
      <protection locked="0"/>
    </xf>
    <xf numFmtId="1" fontId="40" fillId="24" borderId="10" xfId="0" applyNumberFormat="1" applyFont="1" applyFill="1" applyBorder="1" applyAlignment="1" applyProtection="1">
      <alignment vertical="center"/>
      <protection locked="0"/>
    </xf>
    <xf numFmtId="1" fontId="40" fillId="24" borderId="0" xfId="0" applyNumberFormat="1" applyFont="1" applyFill="1" applyBorder="1" applyAlignment="1" applyProtection="1">
      <alignment vertical="center"/>
      <protection locked="0"/>
    </xf>
    <xf numFmtId="0" fontId="7" fillId="24" borderId="0" xfId="0" applyFont="1" applyFill="1" applyBorder="1" applyProtection="1">
      <protection locked="0"/>
    </xf>
    <xf numFmtId="0" fontId="7" fillId="24" borderId="0" xfId="0" applyFont="1" applyFill="1" applyProtection="1">
      <protection locked="0"/>
    </xf>
    <xf numFmtId="0" fontId="60" fillId="24" borderId="0" xfId="13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24" fillId="14" borderId="11" xfId="0" applyFont="1" applyFill="1" applyBorder="1" applyAlignment="1" applyProtection="1">
      <alignment horizontal="center" vertical="center" wrapText="1"/>
      <protection locked="0"/>
    </xf>
    <xf numFmtId="0" fontId="7" fillId="21" borderId="11" xfId="0" applyFont="1" applyFill="1" applyBorder="1" applyAlignment="1" applyProtection="1">
      <alignment horizontal="center" textRotation="90" wrapText="1"/>
      <protection locked="0"/>
    </xf>
    <xf numFmtId="0" fontId="7" fillId="21" borderId="23" xfId="0" applyFont="1" applyFill="1" applyBorder="1" applyAlignment="1" applyProtection="1">
      <alignment horizontal="center" textRotation="90" wrapText="1"/>
      <protection locked="0"/>
    </xf>
    <xf numFmtId="0" fontId="7" fillId="21" borderId="12" xfId="0" applyFont="1" applyFill="1" applyBorder="1" applyAlignment="1" applyProtection="1">
      <alignment horizontal="center" textRotation="90" wrapText="1"/>
      <protection locked="0"/>
    </xf>
    <xf numFmtId="0" fontId="31" fillId="16" borderId="11" xfId="0" applyFont="1" applyFill="1" applyBorder="1" applyAlignment="1" applyProtection="1">
      <alignment horizontal="center" vertical="center" textRotation="90" wrapText="1"/>
      <protection locked="0"/>
    </xf>
    <xf numFmtId="0" fontId="31" fillId="16" borderId="23" xfId="0" applyFont="1" applyFill="1" applyBorder="1" applyAlignment="1" applyProtection="1">
      <alignment horizontal="center" vertical="center" textRotation="90" wrapText="1"/>
      <protection locked="0"/>
    </xf>
    <xf numFmtId="0" fontId="31" fillId="16" borderId="12" xfId="0" applyFont="1" applyFill="1" applyBorder="1" applyAlignment="1" applyProtection="1">
      <alignment horizontal="center" vertical="center" textRotation="90" wrapText="1"/>
      <protection locked="0"/>
    </xf>
    <xf numFmtId="0" fontId="32" fillId="6" borderId="2" xfId="6" applyFont="1" applyAlignment="1" applyProtection="1">
      <alignment horizontal="left" textRotation="90" wrapText="1"/>
      <protection locked="0"/>
    </xf>
    <xf numFmtId="0" fontId="32" fillId="6" borderId="27" xfId="6" applyFont="1" applyBorder="1" applyAlignment="1" applyProtection="1">
      <alignment horizontal="left" textRotation="90" wrapText="1"/>
      <protection locked="0"/>
    </xf>
    <xf numFmtId="0" fontId="24" fillId="19" borderId="10" xfId="3" applyFont="1" applyFill="1" applyBorder="1" applyAlignment="1" applyProtection="1">
      <alignment horizontal="center" textRotation="90" wrapText="1"/>
      <protection locked="0"/>
    </xf>
    <xf numFmtId="0" fontId="24" fillId="19" borderId="11" xfId="3" applyFont="1" applyFill="1" applyBorder="1" applyAlignment="1" applyProtection="1">
      <alignment horizontal="center" textRotation="90" wrapText="1"/>
      <protection locked="0"/>
    </xf>
    <xf numFmtId="0" fontId="24" fillId="19" borderId="20" xfId="3" applyFont="1" applyFill="1" applyBorder="1" applyAlignment="1" applyProtection="1">
      <alignment horizontal="center" textRotation="90" wrapText="1"/>
      <protection locked="0"/>
    </xf>
    <xf numFmtId="0" fontId="24" fillId="19" borderId="32" xfId="3" applyFont="1" applyFill="1" applyBorder="1" applyAlignment="1" applyProtection="1">
      <alignment horizontal="center" textRotation="90" wrapText="1"/>
      <protection locked="0"/>
    </xf>
    <xf numFmtId="0" fontId="24" fillId="19" borderId="23" xfId="3" applyFont="1" applyFill="1" applyBorder="1" applyAlignment="1" applyProtection="1">
      <alignment horizontal="center" textRotation="90" wrapText="1"/>
      <protection locked="0"/>
    </xf>
    <xf numFmtId="0" fontId="25" fillId="34" borderId="58" xfId="6" applyFont="1" applyFill="1" applyBorder="1" applyAlignment="1" applyProtection="1">
      <alignment horizontal="center" wrapText="1"/>
      <protection locked="0"/>
    </xf>
    <xf numFmtId="0" fontId="25" fillId="34" borderId="57" xfId="6" applyFont="1" applyFill="1" applyBorder="1" applyAlignment="1" applyProtection="1">
      <alignment horizontal="center" wrapText="1"/>
      <protection locked="0"/>
    </xf>
    <xf numFmtId="0" fontId="25" fillId="34" borderId="10" xfId="6" applyFont="1" applyFill="1" applyBorder="1" applyAlignment="1" applyProtection="1">
      <alignment horizontal="center" textRotation="90" wrapText="1"/>
      <protection locked="0"/>
    </xf>
    <xf numFmtId="0" fontId="25" fillId="34" borderId="11" xfId="6" applyFont="1" applyFill="1" applyBorder="1" applyAlignment="1" applyProtection="1">
      <alignment horizontal="center" textRotation="90" wrapText="1"/>
      <protection locked="0"/>
    </xf>
    <xf numFmtId="0" fontId="24" fillId="14" borderId="10" xfId="0" applyFont="1" applyFill="1" applyBorder="1" applyAlignment="1" applyProtection="1">
      <alignment horizontal="center" vertical="center" wrapText="1"/>
      <protection locked="0"/>
    </xf>
    <xf numFmtId="0" fontId="6" fillId="15" borderId="0" xfId="6" applyFont="1" applyFill="1" applyBorder="1" applyAlignment="1" applyProtection="1">
      <alignment horizontal="center" vertical="center" wrapText="1"/>
      <protection locked="0"/>
    </xf>
    <xf numFmtId="164" fontId="43" fillId="0" borderId="11" xfId="2" applyNumberFormat="1" applyFont="1" applyFill="1" applyBorder="1" applyAlignment="1" applyProtection="1">
      <alignment horizontal="center" vertical="center" textRotation="90"/>
      <protection locked="0"/>
    </xf>
    <xf numFmtId="164" fontId="43" fillId="0" borderId="23" xfId="2" applyNumberFormat="1" applyFont="1" applyFill="1" applyBorder="1" applyAlignment="1" applyProtection="1">
      <alignment horizontal="center" vertical="center" textRotation="90"/>
      <protection locked="0"/>
    </xf>
    <xf numFmtId="164" fontId="43" fillId="0" borderId="12" xfId="2" applyNumberFormat="1" applyFont="1" applyFill="1" applyBorder="1" applyAlignment="1" applyProtection="1">
      <alignment horizontal="center" vertical="center" textRotation="90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30" fillId="15" borderId="20" xfId="0" applyFont="1" applyFill="1" applyBorder="1" applyAlignment="1" applyProtection="1">
      <alignment horizontal="center" vertical="center"/>
      <protection locked="0"/>
    </xf>
    <xf numFmtId="0" fontId="30" fillId="15" borderId="22" xfId="0" applyFont="1" applyFill="1" applyBorder="1" applyAlignment="1" applyProtection="1">
      <alignment horizontal="center" vertical="center"/>
      <protection locked="0"/>
    </xf>
    <xf numFmtId="0" fontId="30" fillId="15" borderId="29" xfId="0" applyFont="1" applyFill="1" applyBorder="1" applyAlignment="1" applyProtection="1">
      <alignment horizontal="center" vertical="center"/>
      <protection locked="0"/>
    </xf>
    <xf numFmtId="0" fontId="30" fillId="15" borderId="31" xfId="0" applyFont="1" applyFill="1" applyBorder="1" applyAlignment="1" applyProtection="1">
      <alignment horizontal="center" vertical="center"/>
      <protection locked="0"/>
    </xf>
    <xf numFmtId="0" fontId="30" fillId="15" borderId="11" xfId="0" applyFont="1" applyFill="1" applyBorder="1" applyAlignment="1" applyProtection="1">
      <alignment horizontal="center" vertical="center"/>
      <protection locked="0"/>
    </xf>
    <xf numFmtId="0" fontId="30" fillId="15" borderId="12" xfId="0" applyFont="1" applyFill="1" applyBorder="1" applyAlignment="1" applyProtection="1">
      <alignment horizontal="center" vertical="center"/>
      <protection locked="0"/>
    </xf>
    <xf numFmtId="0" fontId="33" fillId="15" borderId="13" xfId="0" applyFont="1" applyFill="1" applyBorder="1" applyAlignment="1" applyProtection="1">
      <alignment horizontal="center" vertical="center"/>
      <protection locked="0"/>
    </xf>
    <xf numFmtId="0" fontId="33" fillId="15" borderId="36" xfId="0" applyFont="1" applyFill="1" applyBorder="1" applyAlignment="1" applyProtection="1">
      <alignment horizontal="center" vertical="center"/>
      <protection locked="0"/>
    </xf>
    <xf numFmtId="0" fontId="29" fillId="15" borderId="14" xfId="0" applyFont="1" applyFill="1" applyBorder="1" applyAlignment="1" applyProtection="1">
      <alignment horizontal="center" vertical="center" wrapText="1"/>
      <protection locked="0"/>
    </xf>
    <xf numFmtId="0" fontId="29" fillId="15" borderId="7" xfId="0" applyFont="1" applyFill="1" applyBorder="1" applyAlignment="1" applyProtection="1">
      <alignment horizontal="center" vertical="center" wrapText="1"/>
      <protection locked="0"/>
    </xf>
    <xf numFmtId="0" fontId="29" fillId="15" borderId="15" xfId="0" applyFont="1" applyFill="1" applyBorder="1" applyAlignment="1" applyProtection="1">
      <alignment horizontal="center" vertical="center" wrapText="1"/>
      <protection locked="0"/>
    </xf>
    <xf numFmtId="0" fontId="32" fillId="6" borderId="16" xfId="6" applyFont="1" applyBorder="1" applyAlignment="1" applyProtection="1">
      <alignment horizontal="center" textRotation="90" wrapText="1"/>
      <protection locked="0"/>
    </xf>
    <xf numFmtId="0" fontId="32" fillId="6" borderId="27" xfId="6" applyFont="1" applyBorder="1" applyAlignment="1" applyProtection="1">
      <alignment horizontal="center" textRotation="90" wrapText="1"/>
      <protection locked="0"/>
    </xf>
    <xf numFmtId="0" fontId="29" fillId="15" borderId="7" xfId="0" applyFont="1" applyFill="1" applyBorder="1" applyAlignment="1" applyProtection="1">
      <alignment horizontal="center" vertical="center"/>
      <protection locked="0"/>
    </xf>
    <xf numFmtId="0" fontId="29" fillId="15" borderId="17" xfId="0" applyFont="1" applyFill="1" applyBorder="1" applyAlignment="1" applyProtection="1">
      <alignment horizontal="center" vertical="center"/>
      <protection locked="0"/>
    </xf>
    <xf numFmtId="0" fontId="29" fillId="20" borderId="56" xfId="0" applyFont="1" applyFill="1" applyBorder="1" applyAlignment="1" applyProtection="1">
      <alignment horizontal="center" vertical="center" wrapText="1"/>
      <protection locked="0"/>
    </xf>
    <xf numFmtId="0" fontId="29" fillId="20" borderId="39" xfId="0" applyFont="1" applyFill="1" applyBorder="1" applyAlignment="1" applyProtection="1">
      <alignment horizontal="center" vertical="center" wrapText="1"/>
      <protection locked="0"/>
    </xf>
    <xf numFmtId="0" fontId="29" fillId="17" borderId="26" xfId="0" applyFont="1" applyFill="1" applyBorder="1" applyAlignment="1" applyProtection="1">
      <alignment horizontal="center" textRotation="90" wrapText="1"/>
      <protection locked="0"/>
    </xf>
    <xf numFmtId="0" fontId="29" fillId="17" borderId="33" xfId="0" applyFont="1" applyFill="1" applyBorder="1" applyAlignment="1" applyProtection="1">
      <alignment horizontal="center" textRotation="90" wrapText="1"/>
      <protection locked="0"/>
    </xf>
    <xf numFmtId="0" fontId="24" fillId="15" borderId="40" xfId="0" applyFont="1" applyFill="1" applyBorder="1" applyAlignment="1" applyProtection="1">
      <alignment horizontal="center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24" fillId="15" borderId="38" xfId="0" applyFont="1" applyFill="1" applyBorder="1" applyAlignment="1" applyProtection="1">
      <alignment horizontal="center" vertical="center"/>
      <protection locked="0"/>
    </xf>
    <xf numFmtId="0" fontId="24" fillId="15" borderId="9" xfId="0" applyFont="1" applyFill="1" applyBorder="1" applyAlignment="1" applyProtection="1">
      <alignment horizontal="center" vertical="center"/>
      <protection locked="0"/>
    </xf>
    <xf numFmtId="0" fontId="24" fillId="20" borderId="8" xfId="0" applyFont="1" applyFill="1" applyBorder="1" applyAlignment="1" applyProtection="1">
      <alignment horizontal="center" vertical="center"/>
      <protection locked="0"/>
    </xf>
    <xf numFmtId="0" fontId="24" fillId="14" borderId="32" xfId="0" applyFont="1" applyFill="1" applyBorder="1" applyAlignment="1" applyProtection="1">
      <alignment horizontal="center" vertical="center" wrapText="1"/>
      <protection locked="0"/>
    </xf>
    <xf numFmtId="0" fontId="24" fillId="14" borderId="0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10" fillId="15" borderId="10" xfId="0" applyFont="1" applyFill="1" applyBorder="1" applyAlignment="1" applyProtection="1">
      <alignment horizontal="left" textRotation="90" wrapText="1"/>
      <protection locked="0"/>
    </xf>
    <xf numFmtId="0" fontId="211" fillId="15" borderId="10" xfId="0" applyFont="1" applyFill="1" applyBorder="1" applyAlignment="1" applyProtection="1">
      <alignment horizontal="left" textRotation="90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27" fillId="16" borderId="11" xfId="0" applyFont="1" applyFill="1" applyBorder="1" applyAlignment="1" applyProtection="1">
      <alignment textRotation="90" wrapText="1"/>
      <protection locked="0"/>
    </xf>
    <xf numFmtId="0" fontId="27" fillId="16" borderId="23" xfId="0" applyFont="1" applyFill="1" applyBorder="1" applyAlignment="1" applyProtection="1">
      <alignment textRotation="90" wrapText="1"/>
      <protection locked="0"/>
    </xf>
    <xf numFmtId="0" fontId="27" fillId="16" borderId="12" xfId="0" applyFont="1" applyFill="1" applyBorder="1" applyAlignment="1" applyProtection="1">
      <alignment textRotation="90" wrapText="1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0" fontId="24" fillId="6" borderId="2" xfId="6" applyFont="1" applyAlignment="1" applyProtection="1">
      <alignment horizontal="center" textRotation="90" wrapText="1"/>
      <protection locked="0"/>
    </xf>
    <xf numFmtId="0" fontId="30" fillId="15" borderId="21" xfId="0" applyFont="1" applyFill="1" applyBorder="1" applyAlignment="1" applyProtection="1">
      <alignment horizontal="center" vertical="center"/>
      <protection locked="0"/>
    </xf>
    <xf numFmtId="0" fontId="30" fillId="15" borderId="30" xfId="0" applyFont="1" applyFill="1" applyBorder="1" applyAlignment="1" applyProtection="1">
      <alignment horizontal="center" vertical="center"/>
      <protection locked="0"/>
    </xf>
    <xf numFmtId="0" fontId="29" fillId="15" borderId="10" xfId="0" applyFont="1" applyFill="1" applyBorder="1" applyAlignment="1" applyProtection="1">
      <alignment horizontal="center" vertical="center" wrapText="1"/>
      <protection locked="0"/>
    </xf>
    <xf numFmtId="0" fontId="29" fillId="15" borderId="124" xfId="0" applyFont="1" applyFill="1" applyBorder="1" applyAlignment="1" applyProtection="1">
      <alignment horizontal="center" vertical="center" wrapText="1"/>
      <protection locked="0"/>
    </xf>
    <xf numFmtId="0" fontId="29" fillId="15" borderId="37" xfId="0" applyFont="1" applyFill="1" applyBorder="1" applyAlignment="1" applyProtection="1">
      <alignment horizontal="center" vertical="center" wrapText="1"/>
      <protection locked="0"/>
    </xf>
    <xf numFmtId="0" fontId="29" fillId="15" borderId="38" xfId="0" applyFont="1" applyFill="1" applyBorder="1" applyAlignment="1" applyProtection="1">
      <alignment horizontal="center" vertical="center" wrapText="1"/>
      <protection locked="0"/>
    </xf>
    <xf numFmtId="0" fontId="29" fillId="20" borderId="10" xfId="0" applyFont="1" applyFill="1" applyBorder="1" applyAlignment="1" applyProtection="1">
      <alignment horizontal="center" vertical="center" wrapText="1"/>
      <protection locked="0"/>
    </xf>
    <xf numFmtId="0" fontId="34" fillId="16" borderId="18" xfId="0" applyFont="1" applyFill="1" applyBorder="1" applyAlignment="1" applyProtection="1">
      <alignment horizontal="center" vertical="center" textRotation="90" wrapText="1"/>
      <protection locked="0"/>
    </xf>
    <xf numFmtId="0" fontId="35" fillId="15" borderId="24" xfId="0" applyFont="1" applyFill="1" applyBorder="1" applyAlignment="1" applyProtection="1">
      <alignment horizontal="left" vertical="center" wrapText="1"/>
      <protection locked="0"/>
    </xf>
    <xf numFmtId="0" fontId="35" fillId="15" borderId="25" xfId="0" applyFont="1" applyFill="1" applyBorder="1" applyAlignment="1" applyProtection="1">
      <alignment horizontal="left" vertical="center" wrapText="1"/>
      <protection locked="0"/>
    </xf>
    <xf numFmtId="0" fontId="35" fillId="15" borderId="26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33" fillId="20" borderId="10" xfId="0" applyFont="1" applyFill="1" applyBorder="1" applyAlignment="1" applyProtection="1">
      <alignment horizontal="center" vertical="center"/>
      <protection locked="0"/>
    </xf>
    <xf numFmtId="0" fontId="24" fillId="17" borderId="28" xfId="0" applyFont="1" applyFill="1" applyBorder="1" applyAlignment="1" applyProtection="1">
      <alignment horizontal="center" textRotation="90"/>
      <protection locked="0"/>
    </xf>
    <xf numFmtId="0" fontId="24" fillId="17" borderId="47" xfId="0" applyFont="1" applyFill="1" applyBorder="1" applyAlignment="1" applyProtection="1">
      <alignment horizontal="center" textRotation="90"/>
      <protection locked="0"/>
    </xf>
    <xf numFmtId="0" fontId="35" fillId="15" borderId="25" xfId="0" applyFont="1" applyFill="1" applyBorder="1" applyAlignment="1" applyProtection="1">
      <alignment horizontal="left" vertical="center"/>
      <protection locked="0"/>
    </xf>
    <xf numFmtId="0" fontId="35" fillId="15" borderId="28" xfId="0" applyFont="1" applyFill="1" applyBorder="1" applyAlignment="1" applyProtection="1">
      <alignment horizontal="left" vertical="center"/>
      <protection locked="0"/>
    </xf>
    <xf numFmtId="0" fontId="35" fillId="15" borderId="32" xfId="0" applyFont="1" applyFill="1" applyBorder="1" applyAlignment="1" applyProtection="1">
      <alignment horizontal="left" vertical="center" wrapText="1"/>
      <protection locked="0"/>
    </xf>
    <xf numFmtId="0" fontId="35" fillId="15" borderId="0" xfId="0" applyFont="1" applyFill="1" applyBorder="1" applyAlignment="1" applyProtection="1">
      <alignment horizontal="left" vertical="center" wrapText="1"/>
      <protection locked="0"/>
    </xf>
    <xf numFmtId="0" fontId="35" fillId="15" borderId="33" xfId="0" applyFont="1" applyFill="1" applyBorder="1" applyAlignment="1" applyProtection="1">
      <alignment horizontal="left" vertical="center" wrapText="1"/>
      <protection locked="0"/>
    </xf>
    <xf numFmtId="0" fontId="33" fillId="15" borderId="10" xfId="0" applyFont="1" applyFill="1" applyBorder="1" applyAlignment="1" applyProtection="1">
      <alignment horizontal="center" vertical="center" wrapText="1"/>
      <protection locked="0"/>
    </xf>
    <xf numFmtId="0" fontId="6" fillId="14" borderId="0" xfId="0" applyFont="1" applyFill="1" applyAlignment="1" applyProtection="1">
      <alignment horizontal="center" vertical="center"/>
      <protection locked="0"/>
    </xf>
    <xf numFmtId="0" fontId="24" fillId="18" borderId="11" xfId="0" applyFont="1" applyFill="1" applyBorder="1" applyAlignment="1" applyProtection="1">
      <alignment horizontal="center" textRotation="90" wrapText="1"/>
      <protection locked="0"/>
    </xf>
    <xf numFmtId="0" fontId="24" fillId="18" borderId="23" xfId="0" applyFont="1" applyFill="1" applyBorder="1" applyAlignment="1" applyProtection="1">
      <alignment horizontal="center" textRotation="90" wrapText="1"/>
      <protection locked="0"/>
    </xf>
    <xf numFmtId="0" fontId="24" fillId="18" borderId="12" xfId="0" applyFont="1" applyFill="1" applyBorder="1" applyAlignment="1" applyProtection="1">
      <alignment horizontal="center" textRotation="90" wrapText="1"/>
      <protection locked="0"/>
    </xf>
    <xf numFmtId="0" fontId="35" fillId="15" borderId="14" xfId="0" applyFont="1" applyFill="1" applyBorder="1" applyAlignment="1" applyProtection="1">
      <alignment horizontal="left" vertical="center" wrapText="1"/>
      <protection locked="0"/>
    </xf>
    <xf numFmtId="0" fontId="35" fillId="15" borderId="7" xfId="0" applyFont="1" applyFill="1" applyBorder="1" applyAlignment="1" applyProtection="1">
      <alignment horizontal="left" vertical="center" wrapText="1"/>
      <protection locked="0"/>
    </xf>
    <xf numFmtId="0" fontId="35" fillId="15" borderId="15" xfId="0" applyFont="1" applyFill="1" applyBorder="1" applyAlignment="1" applyProtection="1">
      <alignment horizontal="left" vertical="center" wrapText="1"/>
      <protection locked="0"/>
    </xf>
    <xf numFmtId="0" fontId="29" fillId="15" borderId="8" xfId="0" applyFont="1" applyFill="1" applyBorder="1" applyAlignment="1" applyProtection="1">
      <alignment horizontal="center" vertical="center" wrapText="1"/>
      <protection locked="0"/>
    </xf>
    <xf numFmtId="0" fontId="29" fillId="15" borderId="9" xfId="0" applyFont="1" applyFill="1" applyBorder="1" applyAlignment="1" applyProtection="1">
      <alignment horizontal="center" vertical="center" wrapText="1"/>
      <protection locked="0"/>
    </xf>
    <xf numFmtId="0" fontId="32" fillId="6" borderId="10" xfId="6" applyFont="1" applyBorder="1" applyAlignment="1" applyProtection="1">
      <alignment horizontal="center" textRotation="90" wrapText="1"/>
      <protection locked="0"/>
    </xf>
    <xf numFmtId="0" fontId="25" fillId="34" borderId="10" xfId="6" applyFont="1" applyFill="1" applyBorder="1" applyAlignment="1" applyProtection="1">
      <alignment horizontal="center" wrapText="1"/>
      <protection locked="0"/>
    </xf>
    <xf numFmtId="164" fontId="43" fillId="0" borderId="10" xfId="2" applyNumberFormat="1" applyFont="1" applyFill="1" applyBorder="1" applyAlignment="1" applyProtection="1">
      <alignment horizontal="center" vertical="center" textRotation="90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10" fillId="15" borderId="10" xfId="0" applyFont="1" applyFill="1" applyBorder="1" applyAlignment="1" applyProtection="1">
      <alignment horizontal="right" textRotation="90" wrapText="1"/>
      <protection locked="0"/>
    </xf>
    <xf numFmtId="0" fontId="27" fillId="16" borderId="10" xfId="0" applyFont="1" applyFill="1" applyBorder="1" applyAlignment="1" applyProtection="1">
      <alignment textRotation="90" wrapText="1"/>
      <protection locked="0"/>
    </xf>
    <xf numFmtId="0" fontId="7" fillId="21" borderId="10" xfId="0" applyFont="1" applyFill="1" applyBorder="1" applyAlignment="1" applyProtection="1">
      <alignment horizontal="center" textRotation="90" wrapText="1"/>
      <protection locked="0"/>
    </xf>
    <xf numFmtId="0" fontId="166" fillId="14" borderId="0" xfId="0" applyFont="1" applyFill="1" applyAlignment="1" applyProtection="1">
      <alignment horizontal="center" vertical="center"/>
      <protection locked="0"/>
    </xf>
    <xf numFmtId="0" fontId="24" fillId="18" borderId="10" xfId="0" applyFont="1" applyFill="1" applyBorder="1" applyAlignment="1" applyProtection="1">
      <alignment horizontal="center" textRotation="90" wrapText="1"/>
      <protection locked="0"/>
    </xf>
    <xf numFmtId="0" fontId="29" fillId="17" borderId="53" xfId="0" applyFont="1" applyFill="1" applyBorder="1" applyAlignment="1" applyProtection="1">
      <alignment horizontal="center" textRotation="90" wrapText="1"/>
      <protection locked="0"/>
    </xf>
    <xf numFmtId="0" fontId="24" fillId="20" borderId="10" xfId="0" applyFont="1" applyFill="1" applyBorder="1" applyAlignment="1" applyProtection="1">
      <alignment horizontal="center" vertical="center"/>
      <protection locked="0"/>
    </xf>
    <xf numFmtId="0" fontId="24" fillId="17" borderId="10" xfId="0" applyFont="1" applyFill="1" applyBorder="1" applyAlignment="1" applyProtection="1">
      <alignment horizontal="center" textRotation="90"/>
      <protection locked="0"/>
    </xf>
    <xf numFmtId="0" fontId="29" fillId="15" borderId="53" xfId="0" applyFont="1" applyFill="1" applyBorder="1" applyAlignment="1" applyProtection="1">
      <alignment horizontal="center" vertical="center" wrapText="1"/>
      <protection locked="0"/>
    </xf>
    <xf numFmtId="0" fontId="29" fillId="15" borderId="56" xfId="0" applyFont="1" applyFill="1" applyBorder="1" applyAlignment="1" applyProtection="1">
      <alignment horizontal="center" vertical="center" wrapText="1"/>
      <protection locked="0"/>
    </xf>
    <xf numFmtId="0" fontId="29" fillId="15" borderId="39" xfId="0" applyFont="1" applyFill="1" applyBorder="1" applyAlignment="1" applyProtection="1">
      <alignment horizontal="center" vertical="center" wrapText="1"/>
      <protection locked="0"/>
    </xf>
    <xf numFmtId="0" fontId="24" fillId="15" borderId="53" xfId="0" applyFont="1" applyFill="1" applyBorder="1" applyAlignment="1" applyProtection="1">
      <alignment horizontal="center" vertical="center"/>
      <protection locked="0"/>
    </xf>
    <xf numFmtId="0" fontId="24" fillId="15" borderId="56" xfId="0" applyFont="1" applyFill="1" applyBorder="1" applyAlignment="1" applyProtection="1">
      <alignment horizontal="center" vertical="center"/>
      <protection locked="0"/>
    </xf>
    <xf numFmtId="0" fontId="24" fillId="15" borderId="39" xfId="0" applyFont="1" applyFill="1" applyBorder="1" applyAlignment="1" applyProtection="1">
      <alignment horizontal="center" vertical="center"/>
      <protection locked="0"/>
    </xf>
    <xf numFmtId="0" fontId="33" fillId="15" borderId="10" xfId="0" applyFont="1" applyFill="1" applyBorder="1" applyAlignment="1" applyProtection="1">
      <alignment horizontal="center" vertical="center"/>
      <protection locked="0"/>
    </xf>
    <xf numFmtId="0" fontId="29" fillId="15" borderId="22" xfId="0" applyFont="1" applyFill="1" applyBorder="1" applyAlignment="1" applyProtection="1">
      <alignment horizontal="center" vertical="center" wrapText="1"/>
      <protection locked="0"/>
    </xf>
    <xf numFmtId="0" fontId="29" fillId="15" borderId="11" xfId="0" applyFont="1" applyFill="1" applyBorder="1" applyAlignment="1" applyProtection="1">
      <alignment horizontal="center" vertical="center" wrapText="1"/>
      <protection locked="0"/>
    </xf>
    <xf numFmtId="0" fontId="29" fillId="15" borderId="20" xfId="0" applyFont="1" applyFill="1" applyBorder="1" applyAlignment="1" applyProtection="1">
      <alignment horizontal="center" vertical="center" wrapText="1"/>
      <protection locked="0"/>
    </xf>
    <xf numFmtId="0" fontId="29" fillId="15" borderId="22" xfId="0" applyFont="1" applyFill="1" applyBorder="1" applyAlignment="1" applyProtection="1">
      <alignment horizontal="center" vertical="center"/>
      <protection locked="0"/>
    </xf>
    <xf numFmtId="0" fontId="29" fillId="15" borderId="11" xfId="0" applyFont="1" applyFill="1" applyBorder="1" applyAlignment="1" applyProtection="1">
      <alignment horizontal="center" vertical="center"/>
      <protection locked="0"/>
    </xf>
    <xf numFmtId="0" fontId="34" fillId="16" borderId="10" xfId="0" applyFont="1" applyFill="1" applyBorder="1" applyAlignment="1" applyProtection="1">
      <alignment horizontal="center" vertical="center" textRotation="90" wrapText="1"/>
      <protection locked="0"/>
    </xf>
    <xf numFmtId="0" fontId="34" fillId="16" borderId="39" xfId="0" applyFont="1" applyFill="1" applyBorder="1" applyAlignment="1" applyProtection="1">
      <alignment horizontal="center" vertical="center" textRotation="90" wrapText="1"/>
      <protection locked="0"/>
    </xf>
    <xf numFmtId="0" fontId="24" fillId="6" borderId="10" xfId="6" applyFont="1" applyBorder="1" applyAlignment="1" applyProtection="1">
      <alignment horizontal="center" textRotation="90" wrapText="1"/>
      <protection locked="0"/>
    </xf>
    <xf numFmtId="0" fontId="35" fillId="15" borderId="0" xfId="0" applyFont="1" applyFill="1" applyBorder="1" applyAlignment="1" applyProtection="1">
      <alignment horizontal="left" vertical="center"/>
      <protection locked="0"/>
    </xf>
    <xf numFmtId="0" fontId="24" fillId="14" borderId="39" xfId="0" applyFont="1" applyFill="1" applyBorder="1" applyAlignment="1" applyProtection="1">
      <alignment horizontal="center" vertical="center" wrapText="1"/>
      <protection locked="0"/>
    </xf>
    <xf numFmtId="0" fontId="157" fillId="0" borderId="0" xfId="0" applyFont="1" applyAlignment="1">
      <alignment horizontal="left"/>
    </xf>
    <xf numFmtId="0" fontId="159" fillId="6" borderId="48" xfId="6" applyFont="1" applyBorder="1" applyAlignment="1">
      <alignment horizontal="center" vertical="center" wrapText="1"/>
    </xf>
    <xf numFmtId="0" fontId="159" fillId="6" borderId="2" xfId="6" applyFont="1" applyAlignment="1">
      <alignment horizontal="center" vertical="center" wrapText="1"/>
    </xf>
    <xf numFmtId="0" fontId="160" fillId="6" borderId="60" xfId="6" applyFont="1" applyBorder="1" applyAlignment="1">
      <alignment horizontal="center" wrapText="1"/>
    </xf>
    <xf numFmtId="0" fontId="160" fillId="6" borderId="61" xfId="6" applyFont="1" applyBorder="1" applyAlignment="1">
      <alignment horizontal="center" wrapText="1"/>
    </xf>
    <xf numFmtId="0" fontId="161" fillId="0" borderId="62" xfId="0" applyFont="1" applyFill="1" applyBorder="1" applyAlignment="1">
      <alignment horizontal="center" wrapText="1"/>
    </xf>
    <xf numFmtId="0" fontId="161" fillId="0" borderId="67" xfId="0" applyFont="1" applyFill="1" applyBorder="1" applyAlignment="1">
      <alignment horizontal="center" wrapText="1"/>
    </xf>
    <xf numFmtId="0" fontId="162" fillId="0" borderId="59" xfId="0" applyFont="1" applyBorder="1" applyAlignment="1">
      <alignment horizontal="center" vertical="center" wrapText="1"/>
    </xf>
    <xf numFmtId="0" fontId="162" fillId="0" borderId="63" xfId="0" applyFont="1" applyBorder="1" applyAlignment="1">
      <alignment horizontal="center" vertical="center" wrapText="1"/>
    </xf>
    <xf numFmtId="0" fontId="162" fillId="0" borderId="64" xfId="0" applyFont="1" applyBorder="1" applyAlignment="1">
      <alignment horizontal="center" vertical="center" wrapText="1"/>
    </xf>
    <xf numFmtId="0" fontId="163" fillId="6" borderId="2" xfId="6" applyFont="1" applyBorder="1" applyAlignment="1">
      <alignment horizontal="center" vertical="center"/>
    </xf>
    <xf numFmtId="0" fontId="163" fillId="6" borderId="66" xfId="6" applyFont="1" applyBorder="1" applyAlignment="1">
      <alignment horizontal="center" vertical="center"/>
    </xf>
    <xf numFmtId="0" fontId="141" fillId="2" borderId="68" xfId="2" applyFont="1" applyBorder="1" applyAlignment="1">
      <alignment horizontal="center" vertical="center" wrapText="1"/>
    </xf>
    <xf numFmtId="0" fontId="141" fillId="2" borderId="10" xfId="2" applyFont="1" applyBorder="1" applyAlignment="1">
      <alignment horizontal="center" vertical="center" wrapText="1"/>
    </xf>
    <xf numFmtId="0" fontId="184" fillId="6" borderId="48" xfId="6" applyFont="1" applyBorder="1" applyAlignment="1">
      <alignment horizontal="center" vertical="center" wrapText="1"/>
    </xf>
    <xf numFmtId="0" fontId="184" fillId="6" borderId="2" xfId="6" applyFont="1" applyAlignment="1">
      <alignment horizontal="center" vertical="center" wrapText="1"/>
    </xf>
    <xf numFmtId="0" fontId="164" fillId="22" borderId="69" xfId="0" applyFont="1" applyFill="1" applyBorder="1" applyAlignment="1">
      <alignment horizontal="center" vertical="center"/>
    </xf>
    <xf numFmtId="0" fontId="169" fillId="4" borderId="10" xfId="4" applyFont="1" applyBorder="1" applyAlignment="1">
      <alignment horizontal="left" vertical="center" wrapText="1"/>
    </xf>
    <xf numFmtId="0" fontId="175" fillId="22" borderId="88" xfId="0" applyFont="1" applyFill="1" applyBorder="1" applyAlignment="1">
      <alignment horizontal="center" wrapText="1"/>
    </xf>
    <xf numFmtId="0" fontId="175" fillId="22" borderId="89" xfId="0" applyFont="1" applyFill="1" applyBorder="1" applyAlignment="1">
      <alignment horizontal="center" wrapText="1"/>
    </xf>
    <xf numFmtId="0" fontId="177" fillId="6" borderId="48" xfId="6" applyFont="1" applyBorder="1" applyAlignment="1">
      <alignment horizontal="center" vertical="center" wrapText="1"/>
    </xf>
    <xf numFmtId="0" fontId="177" fillId="6" borderId="2" xfId="6" applyFont="1" applyAlignment="1">
      <alignment horizontal="center" vertical="center" wrapText="1"/>
    </xf>
    <xf numFmtId="0" fontId="162" fillId="0" borderId="94" xfId="0" applyFont="1" applyBorder="1" applyAlignment="1">
      <alignment horizontal="center" vertical="center" wrapText="1"/>
    </xf>
    <xf numFmtId="0" fontId="162" fillId="0" borderId="95" xfId="0" applyFont="1" applyBorder="1" applyAlignment="1">
      <alignment horizontal="center" vertical="center" wrapText="1"/>
    </xf>
    <xf numFmtId="0" fontId="162" fillId="0" borderId="96" xfId="0" applyFont="1" applyBorder="1" applyAlignment="1">
      <alignment horizontal="center" vertical="center" wrapText="1"/>
    </xf>
    <xf numFmtId="0" fontId="163" fillId="6" borderId="48" xfId="6" applyFont="1" applyBorder="1" applyAlignment="1">
      <alignment horizontal="center" vertical="center"/>
    </xf>
    <xf numFmtId="0" fontId="163" fillId="6" borderId="97" xfId="6" applyFont="1" applyBorder="1" applyAlignment="1">
      <alignment horizontal="center" vertical="center"/>
    </xf>
    <xf numFmtId="0" fontId="164" fillId="22" borderId="98" xfId="0" applyFont="1" applyFill="1" applyBorder="1" applyAlignment="1">
      <alignment horizontal="center" vertical="center"/>
    </xf>
    <xf numFmtId="0" fontId="164" fillId="22" borderId="100" xfId="0" applyFont="1" applyFill="1" applyBorder="1" applyAlignment="1">
      <alignment horizontal="center" vertical="center"/>
    </xf>
    <xf numFmtId="0" fontId="164" fillId="22" borderId="101" xfId="0" applyFont="1" applyFill="1" applyBorder="1" applyAlignment="1">
      <alignment horizontal="center" vertical="center"/>
    </xf>
    <xf numFmtId="0" fontId="185" fillId="0" borderId="94" xfId="0" applyFont="1" applyBorder="1" applyAlignment="1">
      <alignment horizontal="center" vertical="center" wrapText="1"/>
    </xf>
    <xf numFmtId="0" fontId="185" fillId="0" borderId="95" xfId="0" applyFont="1" applyBorder="1" applyAlignment="1">
      <alignment horizontal="center" vertical="center" wrapText="1"/>
    </xf>
    <xf numFmtId="0" fontId="194" fillId="25" borderId="0" xfId="0" applyFont="1" applyFill="1" applyBorder="1" applyAlignment="1">
      <alignment horizontal="center" vertical="top" wrapText="1"/>
    </xf>
    <xf numFmtId="0" fontId="185" fillId="0" borderId="0" xfId="0" applyFont="1" applyFill="1" applyBorder="1" applyAlignment="1">
      <alignment horizontal="center" vertical="center" wrapText="1"/>
    </xf>
  </cellXfs>
  <cellStyles count="14">
    <cellStyle name="20% - Accent1" xfId="7" builtinId="30"/>
    <cellStyle name="20% - Accent4" xfId="10" builtinId="42"/>
    <cellStyle name="40% - Accent1" xfId="8" builtinId="31"/>
    <cellStyle name="40% - Accent2" xfId="9" builtinId="35"/>
    <cellStyle name="40% - Accent4" xfId="11" builtinId="43"/>
    <cellStyle name="40% - Accent5" xfId="12" builtinId="47"/>
    <cellStyle name="40% - Accent6" xfId="13" builtinId="51"/>
    <cellStyle name="Bad" xfId="3" builtinId="27"/>
    <cellStyle name="Calculation" xfId="5" builtinId="22"/>
    <cellStyle name="Comma" xfId="1" builtinId="3"/>
    <cellStyle name="Good" xfId="2" builtinId="26"/>
    <cellStyle name="Neutral" xfId="4" builtinId="28"/>
    <cellStyle name="Normal" xfId="0" builtinId="0"/>
    <cellStyle name="Note" xfId="6" builtinId="10"/>
  </cellStyles>
  <dxfs count="918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99"/>
      <color rgb="FFFF66CC"/>
      <color rgb="FFB9B9FF"/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0%20%20NOVA%20ZADU&#381;ENJA_NOVI%20PRAVIL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PRIMJER"/>
      <sheetName val="TABLICA"/>
      <sheetName val="Odabir - ne diraj"/>
      <sheetName val="Izračun za nepuno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topLeftCell="A22" workbookViewId="0">
      <selection activeCell="S17" sqref="S17"/>
    </sheetView>
  </sheetViews>
  <sheetFormatPr defaultColWidth="9.109375" defaultRowHeight="15.6" x14ac:dyDescent="0.3"/>
  <cols>
    <col min="1" max="1" width="3" style="643" customWidth="1"/>
    <col min="2" max="2" width="7.6640625" style="643" customWidth="1"/>
    <col min="3" max="3" width="3.6640625" style="644" customWidth="1"/>
    <col min="4" max="4" width="5.88671875" style="643" customWidth="1"/>
    <col min="5" max="5" width="8.44140625" style="645" customWidth="1"/>
    <col min="6" max="6" width="11" style="643" customWidth="1"/>
    <col min="7" max="8" width="3.88671875" style="643" customWidth="1"/>
    <col min="9" max="9" width="4.44140625" style="643" customWidth="1"/>
    <col min="10" max="10" width="3.88671875" style="643" customWidth="1"/>
    <col min="11" max="11" width="8.5546875" style="643" customWidth="1"/>
    <col min="12" max="12" width="3.88671875" style="643" customWidth="1"/>
    <col min="13" max="13" width="8.109375" style="646" customWidth="1"/>
    <col min="14" max="14" width="3.6640625" style="647" customWidth="1"/>
    <col min="15" max="15" width="11.44140625" style="648" customWidth="1"/>
    <col min="16" max="16" width="3.6640625" style="649" customWidth="1"/>
    <col min="17" max="17" width="11.5546875" style="643" customWidth="1"/>
    <col min="18" max="18" width="3.44140625" style="643" customWidth="1"/>
    <col min="19" max="19" width="10.6640625" style="643" customWidth="1"/>
    <col min="20" max="20" width="3.88671875" style="647" customWidth="1"/>
    <col min="21" max="21" width="3" style="647" customWidth="1"/>
    <col min="22" max="22" width="4.88671875" style="643" customWidth="1"/>
    <col min="23" max="23" width="3.88671875" style="650" customWidth="1"/>
    <col min="24" max="24" width="5.44140625" style="643" customWidth="1"/>
    <col min="25" max="25" width="5.88671875" style="643" customWidth="1"/>
    <col min="26" max="26" width="6.109375" style="648" customWidth="1"/>
    <col min="27" max="27" width="5.109375" style="643" customWidth="1"/>
    <col min="28" max="28" width="5.33203125" style="651" hidden="1" customWidth="1"/>
    <col min="29" max="31" width="3" style="643" customWidth="1"/>
    <col min="32" max="32" width="9.5546875" style="643" customWidth="1"/>
    <col min="33" max="16384" width="9.109375" style="643"/>
  </cols>
  <sheetData>
    <row r="1" spans="1:32" ht="38.25" customHeight="1" x14ac:dyDescent="0.55000000000000004">
      <c r="B1" s="1338" t="s">
        <v>291</v>
      </c>
    </row>
    <row r="2" spans="1:32" s="653" customFormat="1" ht="18" x14ac:dyDescent="0.35">
      <c r="B2" s="652" t="s">
        <v>305</v>
      </c>
      <c r="C2" s="644"/>
      <c r="E2" s="871"/>
      <c r="M2" s="871"/>
      <c r="O2" s="735"/>
      <c r="P2" s="735"/>
      <c r="W2" s="872"/>
      <c r="Z2" s="735"/>
      <c r="AB2" s="873"/>
    </row>
    <row r="3" spans="1:32" s="653" customFormat="1" ht="18" x14ac:dyDescent="0.35">
      <c r="B3" s="652" t="s">
        <v>169</v>
      </c>
      <c r="C3" s="644"/>
      <c r="E3" s="871"/>
      <c r="M3" s="871"/>
      <c r="O3" s="735"/>
      <c r="P3" s="735"/>
      <c r="W3" s="872"/>
      <c r="Z3" s="735"/>
      <c r="AB3" s="873"/>
    </row>
    <row r="4" spans="1:32" s="653" customFormat="1" ht="18" x14ac:dyDescent="0.35">
      <c r="B4" s="652" t="s">
        <v>306</v>
      </c>
      <c r="C4" s="644"/>
      <c r="E4" s="871"/>
      <c r="M4" s="871"/>
      <c r="O4" s="735"/>
      <c r="P4" s="735"/>
      <c r="W4" s="872"/>
      <c r="Z4" s="735"/>
      <c r="AB4" s="873"/>
    </row>
    <row r="5" spans="1:32" x14ac:dyDescent="0.3">
      <c r="B5" s="653"/>
    </row>
    <row r="6" spans="1:32" ht="49.5" customHeight="1" x14ac:dyDescent="0.35">
      <c r="B6" s="652" t="s">
        <v>172</v>
      </c>
    </row>
    <row r="7" spans="1:32" ht="25.5" customHeight="1" x14ac:dyDescent="0.35">
      <c r="B7" s="652" t="s">
        <v>307</v>
      </c>
    </row>
    <row r="9" spans="1:32" ht="18" x14ac:dyDescent="0.35">
      <c r="B9" s="652" t="s">
        <v>272</v>
      </c>
    </row>
    <row r="11" spans="1:32" ht="15" customHeight="1" x14ac:dyDescent="0.35">
      <c r="A11" s="674"/>
      <c r="B11" s="874" t="s">
        <v>273</v>
      </c>
      <c r="C11" s="674"/>
      <c r="D11" s="674"/>
      <c r="E11" s="674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74"/>
      <c r="U11" s="674"/>
      <c r="V11" s="674"/>
      <c r="W11" s="674"/>
      <c r="X11" s="674"/>
      <c r="Y11" s="674"/>
      <c r="Z11" s="674"/>
      <c r="AA11" s="674"/>
      <c r="AB11" s="674"/>
      <c r="AC11" s="674"/>
      <c r="AD11" s="674"/>
      <c r="AE11" s="674"/>
      <c r="AF11" s="674"/>
    </row>
    <row r="12" spans="1:32" ht="16.5" customHeight="1" x14ac:dyDescent="0.3">
      <c r="A12" s="675"/>
      <c r="B12" s="675"/>
      <c r="C12" s="675"/>
      <c r="D12" s="675"/>
      <c r="E12" s="675"/>
      <c r="F12" s="676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8"/>
      <c r="X12" s="679"/>
      <c r="Y12" s="680"/>
      <c r="Z12" s="681"/>
      <c r="AA12" s="682"/>
      <c r="AB12" s="654"/>
      <c r="AC12" s="683"/>
      <c r="AD12" s="683"/>
      <c r="AE12" s="683"/>
      <c r="AF12" s="684"/>
    </row>
    <row r="13" spans="1:32" ht="31.5" customHeight="1" x14ac:dyDescent="0.3">
      <c r="A13" s="685"/>
      <c r="B13" s="875" t="s">
        <v>202</v>
      </c>
      <c r="C13" s="686"/>
      <c r="D13" s="687"/>
      <c r="E13" s="688"/>
      <c r="F13" s="689"/>
      <c r="G13" s="661"/>
      <c r="H13" s="661"/>
      <c r="I13" s="689"/>
      <c r="J13" s="689"/>
      <c r="K13" s="689"/>
      <c r="L13" s="689"/>
      <c r="M13" s="661"/>
      <c r="N13" s="690"/>
      <c r="O13" s="661"/>
      <c r="P13" s="661"/>
      <c r="Q13" s="691"/>
      <c r="R13" s="692"/>
      <c r="S13" s="661"/>
      <c r="T13" s="661"/>
      <c r="U13" s="693"/>
      <c r="V13" s="694"/>
      <c r="W13" s="678"/>
      <c r="X13" s="679"/>
      <c r="Y13" s="680"/>
      <c r="Z13" s="681"/>
      <c r="AA13" s="682"/>
      <c r="AB13" s="654"/>
      <c r="AC13" s="695"/>
      <c r="AD13" s="695"/>
      <c r="AE13" s="696"/>
      <c r="AF13" s="684"/>
    </row>
    <row r="14" spans="1:32" ht="30.75" customHeight="1" x14ac:dyDescent="0.3">
      <c r="A14" s="685"/>
      <c r="B14" s="689"/>
      <c r="C14" s="686"/>
      <c r="D14" s="687"/>
      <c r="E14" s="688"/>
      <c r="F14" s="689"/>
      <c r="G14" s="697"/>
      <c r="H14" s="688"/>
      <c r="I14" s="697"/>
      <c r="J14" s="688"/>
      <c r="K14" s="697"/>
      <c r="L14" s="688"/>
      <c r="M14" s="662"/>
      <c r="N14" s="698"/>
      <c r="O14" s="876" t="s">
        <v>281</v>
      </c>
      <c r="P14" s="698"/>
      <c r="Q14" s="697"/>
      <c r="R14" s="688"/>
      <c r="S14" s="697"/>
      <c r="T14" s="699"/>
      <c r="U14" s="693"/>
      <c r="V14" s="694"/>
      <c r="W14" s="678"/>
      <c r="X14" s="679"/>
      <c r="Y14" s="680"/>
      <c r="Z14" s="681"/>
      <c r="AA14" s="682"/>
      <c r="AB14" s="655"/>
      <c r="AC14" s="695"/>
      <c r="AD14" s="695"/>
      <c r="AE14" s="696"/>
      <c r="AF14" s="684"/>
    </row>
    <row r="15" spans="1:32" s="657" customFormat="1" ht="34.5" customHeight="1" x14ac:dyDescent="0.2">
      <c r="A15" s="663"/>
      <c r="B15" s="718" t="s">
        <v>280</v>
      </c>
      <c r="C15" s="701"/>
      <c r="D15" s="702"/>
      <c r="E15" s="703"/>
      <c r="F15" s="661"/>
      <c r="G15" s="658"/>
      <c r="H15" s="664"/>
      <c r="I15" s="658"/>
      <c r="J15" s="704"/>
      <c r="K15" s="663"/>
      <c r="L15" s="664"/>
      <c r="M15" s="705"/>
      <c r="N15" s="706"/>
      <c r="O15" s="662"/>
      <c r="P15" s="707"/>
      <c r="Q15" s="708"/>
      <c r="R15" s="666"/>
      <c r="S15" s="703"/>
      <c r="T15" s="709"/>
      <c r="U15" s="710"/>
      <c r="V15" s="711"/>
      <c r="W15" s="712"/>
      <c r="X15" s="669"/>
      <c r="Y15" s="713"/>
      <c r="Z15" s="714"/>
      <c r="AA15" s="715"/>
      <c r="AB15" s="655"/>
      <c r="AC15" s="663"/>
      <c r="AD15" s="663"/>
      <c r="AE15" s="656"/>
      <c r="AF15" s="656"/>
    </row>
    <row r="16" spans="1:32" s="657" customFormat="1" ht="15" customHeight="1" x14ac:dyDescent="0.2">
      <c r="A16" s="663"/>
      <c r="B16" s="703"/>
      <c r="C16" s="701"/>
      <c r="D16" s="702"/>
      <c r="E16" s="703"/>
      <c r="F16" s="661"/>
      <c r="G16" s="703"/>
      <c r="H16" s="664"/>
      <c r="I16" s="663"/>
      <c r="J16" s="664"/>
      <c r="K16" s="663"/>
      <c r="L16" s="664"/>
      <c r="M16" s="716"/>
      <c r="N16" s="664"/>
      <c r="O16" s="662"/>
      <c r="P16" s="717"/>
      <c r="Q16" s="705"/>
      <c r="R16" s="717"/>
      <c r="S16" s="703"/>
      <c r="T16" s="673"/>
      <c r="U16" s="710"/>
      <c r="V16" s="664"/>
      <c r="W16" s="712"/>
      <c r="X16" s="669"/>
      <c r="Y16" s="713"/>
      <c r="Z16" s="671"/>
      <c r="AA16" s="715"/>
      <c r="AB16" s="655"/>
      <c r="AC16" s="663"/>
      <c r="AD16" s="663"/>
      <c r="AE16" s="656"/>
      <c r="AF16" s="656"/>
    </row>
    <row r="17" spans="1:32" s="657" customFormat="1" ht="24.75" customHeight="1" x14ac:dyDescent="0.2">
      <c r="A17" s="663"/>
      <c r="B17" s="718" t="s">
        <v>173</v>
      </c>
      <c r="C17" s="701"/>
      <c r="D17" s="702"/>
      <c r="E17" s="703"/>
      <c r="F17" s="661"/>
      <c r="G17" s="662"/>
      <c r="H17" s="704"/>
      <c r="I17" s="663"/>
      <c r="J17" s="664"/>
      <c r="K17" s="716"/>
      <c r="L17" s="664"/>
      <c r="M17" s="716"/>
      <c r="N17" s="664"/>
      <c r="O17" s="658"/>
      <c r="P17" s="719"/>
      <c r="Q17" s="656"/>
      <c r="R17" s="720"/>
      <c r="S17" s="703"/>
      <c r="T17" s="673"/>
      <c r="U17" s="721"/>
      <c r="V17" s="667"/>
      <c r="W17" s="650"/>
      <c r="X17" s="669"/>
      <c r="Y17" s="713"/>
      <c r="Z17" s="671"/>
      <c r="AA17" s="715"/>
      <c r="AB17" s="655"/>
      <c r="AC17" s="663"/>
      <c r="AD17" s="663"/>
      <c r="AE17" s="656"/>
      <c r="AF17" s="656"/>
    </row>
    <row r="18" spans="1:32" s="657" customFormat="1" ht="22.5" customHeight="1" x14ac:dyDescent="0.2">
      <c r="A18" s="658"/>
      <c r="B18" s="662"/>
      <c r="C18" s="659"/>
      <c r="D18" s="722"/>
      <c r="E18" s="662"/>
      <c r="F18" s="661"/>
      <c r="G18" s="723"/>
      <c r="H18" s="704"/>
      <c r="I18" s="716"/>
      <c r="J18" s="664"/>
      <c r="K18" s="700" t="s">
        <v>308</v>
      </c>
      <c r="L18" s="664"/>
      <c r="M18" s="663"/>
      <c r="N18" s="724"/>
      <c r="O18" s="662"/>
      <c r="P18" s="707"/>
      <c r="Q18" s="708"/>
      <c r="R18" s="725"/>
      <c r="S18" s="703"/>
      <c r="T18" s="724"/>
      <c r="U18" s="721"/>
      <c r="V18" s="667"/>
      <c r="W18" s="650"/>
      <c r="X18" s="726"/>
      <c r="Y18" s="670"/>
      <c r="Z18" s="671"/>
      <c r="AA18" s="672"/>
      <c r="AB18" s="654"/>
      <c r="AC18" s="658"/>
      <c r="AD18" s="658"/>
      <c r="AE18" s="727"/>
      <c r="AF18" s="656"/>
    </row>
    <row r="19" spans="1:32" s="657" customFormat="1" ht="22.5" customHeight="1" x14ac:dyDescent="0.3">
      <c r="A19" s="663"/>
      <c r="B19" s="703"/>
      <c r="C19" s="701"/>
      <c r="D19" s="702"/>
      <c r="E19" s="703"/>
      <c r="F19" s="661"/>
      <c r="G19" s="658"/>
      <c r="H19" s="664"/>
      <c r="I19" s="658"/>
      <c r="J19" s="704"/>
      <c r="K19" s="728" t="s">
        <v>174</v>
      </c>
      <c r="L19" s="729"/>
      <c r="M19" s="705"/>
      <c r="N19" s="706"/>
      <c r="O19" s="662"/>
      <c r="P19" s="707"/>
      <c r="Q19" s="708"/>
      <c r="R19" s="666"/>
      <c r="S19" s="703"/>
      <c r="T19" s="709"/>
      <c r="U19" s="710"/>
      <c r="V19" s="711"/>
      <c r="W19" s="712"/>
      <c r="X19" s="669"/>
      <c r="Y19" s="713"/>
      <c r="Z19" s="714"/>
      <c r="AA19" s="715"/>
      <c r="AB19" s="654"/>
      <c r="AC19" s="663"/>
      <c r="AD19" s="663"/>
      <c r="AE19" s="656"/>
      <c r="AF19" s="656"/>
    </row>
    <row r="20" spans="1:32" s="657" customFormat="1" ht="24" customHeight="1" x14ac:dyDescent="0.2">
      <c r="A20" s="663"/>
      <c r="B20" s="703"/>
      <c r="C20" s="701"/>
      <c r="D20" s="702"/>
      <c r="E20" s="703"/>
      <c r="F20" s="661"/>
      <c r="G20" s="703"/>
      <c r="H20" s="664"/>
      <c r="I20" s="663"/>
      <c r="J20" s="664"/>
      <c r="K20" s="700" t="s">
        <v>175</v>
      </c>
      <c r="L20" s="730" t="s">
        <v>279</v>
      </c>
      <c r="M20" s="731"/>
      <c r="N20" s="700"/>
      <c r="O20" s="732"/>
      <c r="P20" s="733"/>
      <c r="Q20" s="705"/>
      <c r="R20" s="717"/>
      <c r="S20" s="703"/>
      <c r="T20" s="673"/>
      <c r="U20" s="710"/>
      <c r="V20" s="664"/>
      <c r="W20" s="712"/>
      <c r="X20" s="669"/>
      <c r="Y20" s="713"/>
      <c r="Z20" s="671"/>
      <c r="AA20" s="715"/>
      <c r="AB20" s="654"/>
      <c r="AC20" s="663"/>
      <c r="AD20" s="663"/>
      <c r="AE20" s="656"/>
      <c r="AF20" s="656"/>
    </row>
    <row r="21" spans="1:32" s="657" customFormat="1" ht="24" customHeight="1" x14ac:dyDescent="0.2">
      <c r="A21" s="663"/>
      <c r="B21" s="703"/>
      <c r="C21" s="701"/>
      <c r="D21" s="702"/>
      <c r="E21" s="703"/>
      <c r="F21" s="661"/>
      <c r="G21" s="703"/>
      <c r="H21" s="664"/>
      <c r="I21" s="663"/>
      <c r="J21" s="664"/>
      <c r="K21" s="700" t="s">
        <v>175</v>
      </c>
      <c r="L21" s="730" t="s">
        <v>176</v>
      </c>
      <c r="M21" s="700" t="s">
        <v>282</v>
      </c>
      <c r="N21" s="700"/>
      <c r="O21" s="732"/>
      <c r="P21" s="733"/>
      <c r="Q21" s="705"/>
      <c r="R21" s="717"/>
      <c r="S21" s="703"/>
      <c r="T21" s="673"/>
      <c r="U21" s="710"/>
      <c r="V21" s="664"/>
      <c r="W21" s="712"/>
      <c r="X21" s="669"/>
      <c r="Y21" s="713"/>
      <c r="Z21" s="671"/>
      <c r="AA21" s="715"/>
      <c r="AB21" s="654"/>
      <c r="AC21" s="663"/>
      <c r="AD21" s="663"/>
      <c r="AE21" s="656"/>
      <c r="AF21" s="656"/>
    </row>
    <row r="22" spans="1:32" s="657" customFormat="1" ht="21" customHeight="1" x14ac:dyDescent="0.2">
      <c r="A22" s="663"/>
      <c r="B22" s="703"/>
      <c r="C22" s="701"/>
      <c r="D22" s="702"/>
      <c r="E22" s="703"/>
      <c r="F22" s="661"/>
      <c r="G22" s="662"/>
      <c r="H22" s="704"/>
      <c r="I22" s="663"/>
      <c r="J22" s="664"/>
      <c r="K22" s="700" t="s">
        <v>175</v>
      </c>
      <c r="L22" s="730" t="s">
        <v>177</v>
      </c>
      <c r="M22" s="734" t="s">
        <v>283</v>
      </c>
      <c r="N22" s="700"/>
      <c r="O22" s="735"/>
      <c r="P22" s="736"/>
      <c r="Q22" s="656"/>
      <c r="R22" s="720"/>
      <c r="S22" s="703"/>
      <c r="T22" s="673"/>
      <c r="U22" s="721"/>
      <c r="V22" s="667"/>
      <c r="W22" s="650"/>
      <c r="X22" s="669"/>
      <c r="Y22" s="713"/>
      <c r="Z22" s="671"/>
      <c r="AA22" s="715"/>
      <c r="AB22" s="654"/>
      <c r="AC22" s="663"/>
      <c r="AD22" s="663"/>
      <c r="AE22" s="656"/>
      <c r="AF22" s="656"/>
    </row>
    <row r="23" spans="1:32" s="657" customFormat="1" ht="18.75" customHeight="1" x14ac:dyDescent="0.2">
      <c r="A23" s="658"/>
      <c r="B23" s="662"/>
      <c r="C23" s="659"/>
      <c r="D23" s="660"/>
      <c r="E23" s="662"/>
      <c r="F23" s="661"/>
      <c r="G23" s="662"/>
      <c r="H23" s="704"/>
      <c r="I23" s="663"/>
      <c r="J23" s="664"/>
      <c r="K23" s="700" t="s">
        <v>175</v>
      </c>
      <c r="L23" s="730" t="s">
        <v>284</v>
      </c>
      <c r="M23" s="731"/>
      <c r="N23" s="700"/>
      <c r="O23" s="735"/>
      <c r="P23" s="736"/>
      <c r="Q23" s="705"/>
      <c r="R23" s="720"/>
      <c r="S23" s="703"/>
      <c r="T23" s="673"/>
      <c r="U23" s="721"/>
      <c r="V23" s="667"/>
      <c r="W23" s="650"/>
      <c r="X23" s="669"/>
      <c r="Y23" s="670"/>
      <c r="Z23" s="671"/>
      <c r="AA23" s="672"/>
      <c r="AB23" s="654"/>
      <c r="AC23" s="658"/>
      <c r="AD23" s="658"/>
      <c r="AE23" s="727"/>
      <c r="AF23" s="656"/>
    </row>
    <row r="24" spans="1:32" s="657" customFormat="1" ht="34.5" customHeight="1" x14ac:dyDescent="0.2">
      <c r="A24" s="663"/>
      <c r="B24" s="703"/>
      <c r="C24" s="701"/>
      <c r="D24" s="702"/>
      <c r="E24" s="703"/>
      <c r="F24" s="661"/>
      <c r="G24" s="658"/>
      <c r="H24" s="664"/>
      <c r="I24" s="658"/>
      <c r="J24" s="704"/>
      <c r="K24" s="700" t="s">
        <v>175</v>
      </c>
      <c r="L24" s="730" t="s">
        <v>285</v>
      </c>
      <c r="M24" s="737"/>
      <c r="N24" s="738"/>
      <c r="O24" s="732"/>
      <c r="P24" s="739"/>
      <c r="Q24" s="708"/>
      <c r="R24" s="666"/>
      <c r="S24" s="703"/>
      <c r="T24" s="709"/>
      <c r="U24" s="710"/>
      <c r="V24" s="711"/>
      <c r="W24" s="712"/>
      <c r="X24" s="669"/>
      <c r="Y24" s="713"/>
      <c r="Z24" s="714"/>
      <c r="AA24" s="715"/>
      <c r="AB24" s="654"/>
      <c r="AC24" s="663"/>
      <c r="AD24" s="663"/>
      <c r="AE24" s="656"/>
      <c r="AF24" s="656"/>
    </row>
    <row r="25" spans="1:32" s="718" customFormat="1" ht="34.5" customHeight="1" x14ac:dyDescent="0.3">
      <c r="K25" s="700" t="s">
        <v>175</v>
      </c>
      <c r="L25" s="730" t="s">
        <v>275</v>
      </c>
      <c r="M25" s="700" t="s">
        <v>276</v>
      </c>
    </row>
    <row r="26" spans="1:32" s="657" customFormat="1" ht="25.5" customHeight="1" x14ac:dyDescent="0.2">
      <c r="A26" s="663"/>
      <c r="B26" s="700"/>
      <c r="C26" s="701"/>
      <c r="D26" s="702"/>
      <c r="E26" s="703"/>
      <c r="F26" s="661"/>
      <c r="G26" s="703"/>
      <c r="H26" s="664"/>
      <c r="I26" s="663"/>
      <c r="J26" s="664"/>
      <c r="K26" s="700"/>
      <c r="L26" s="740"/>
      <c r="M26" s="731"/>
      <c r="N26" s="700"/>
      <c r="O26" s="732"/>
      <c r="P26" s="733"/>
      <c r="Q26" s="705"/>
      <c r="R26" s="717"/>
      <c r="S26" s="703"/>
      <c r="T26" s="673"/>
      <c r="U26" s="710"/>
      <c r="V26" s="664"/>
      <c r="W26" s="712"/>
      <c r="X26" s="669"/>
      <c r="Y26" s="713"/>
      <c r="Z26" s="671"/>
      <c r="AA26" s="715"/>
      <c r="AB26" s="654"/>
      <c r="AC26" s="663"/>
      <c r="AD26" s="663"/>
      <c r="AE26" s="656"/>
      <c r="AF26" s="656"/>
    </row>
    <row r="27" spans="1:32" s="657" customFormat="1" ht="15" customHeight="1" x14ac:dyDescent="0.2">
      <c r="A27" s="658"/>
      <c r="B27" s="741" t="s">
        <v>277</v>
      </c>
      <c r="C27" s="742"/>
      <c r="D27" s="742"/>
      <c r="E27" s="743"/>
      <c r="F27" s="743"/>
      <c r="G27" s="744"/>
      <c r="H27" s="745"/>
      <c r="I27" s="746"/>
      <c r="J27" s="745"/>
      <c r="K27" s="746"/>
      <c r="L27" s="745"/>
      <c r="M27" s="745"/>
      <c r="N27" s="747"/>
      <c r="O27" s="742"/>
      <c r="P27" s="748"/>
      <c r="Q27" s="743"/>
      <c r="R27" s="745"/>
      <c r="S27" s="743"/>
      <c r="T27" s="742"/>
      <c r="U27" s="745"/>
      <c r="V27" s="749"/>
      <c r="W27" s="750"/>
      <c r="X27" s="745"/>
      <c r="Y27" s="751"/>
      <c r="Z27" s="752"/>
      <c r="AA27" s="752"/>
      <c r="AB27" s="753"/>
      <c r="AC27" s="742"/>
      <c r="AD27" s="742"/>
      <c r="AE27" s="742"/>
      <c r="AF27" s="745"/>
    </row>
    <row r="28" spans="1:32" s="771" customFormat="1" ht="45" customHeight="1" x14ac:dyDescent="0.3">
      <c r="A28" s="738"/>
      <c r="B28" s="877" t="s">
        <v>203</v>
      </c>
      <c r="C28" s="755"/>
      <c r="D28" s="756"/>
      <c r="E28" s="757"/>
      <c r="F28" s="757"/>
      <c r="G28" s="758"/>
      <c r="H28" s="759"/>
      <c r="I28" s="738"/>
      <c r="J28" s="738"/>
      <c r="K28" s="760"/>
      <c r="L28" s="738"/>
      <c r="M28" s="760"/>
      <c r="N28" s="738"/>
      <c r="O28" s="761"/>
      <c r="P28" s="762"/>
      <c r="Q28" s="759"/>
      <c r="R28" s="755"/>
      <c r="S28" s="757"/>
      <c r="T28" s="763"/>
      <c r="U28" s="764"/>
      <c r="V28" s="765"/>
      <c r="W28" s="766"/>
      <c r="X28" s="763"/>
      <c r="Y28" s="767"/>
      <c r="Z28" s="768"/>
      <c r="AA28" s="769"/>
      <c r="AB28" s="770"/>
      <c r="AC28" s="738"/>
      <c r="AD28" s="738"/>
      <c r="AE28" s="759"/>
      <c r="AF28" s="759"/>
    </row>
    <row r="29" spans="1:32" s="894" customFormat="1" ht="21" customHeight="1" x14ac:dyDescent="0.35">
      <c r="A29" s="878"/>
      <c r="B29" s="877"/>
      <c r="C29" s="879"/>
      <c r="D29" s="880"/>
      <c r="E29" s="881"/>
      <c r="F29" s="882"/>
      <c r="G29" s="883"/>
      <c r="H29" s="878"/>
      <c r="I29" s="883"/>
      <c r="J29" s="884" t="s">
        <v>178</v>
      </c>
      <c r="K29" s="877" t="s">
        <v>179</v>
      </c>
      <c r="L29" s="878"/>
      <c r="M29" s="885"/>
      <c r="N29" s="886"/>
      <c r="O29" s="887"/>
      <c r="P29" s="888"/>
      <c r="Q29" s="882"/>
      <c r="R29" s="878"/>
      <c r="S29" s="882"/>
      <c r="T29" s="888"/>
      <c r="U29" s="889"/>
      <c r="V29" s="882"/>
      <c r="W29" s="878"/>
      <c r="X29" s="888"/>
      <c r="Y29" s="890"/>
      <c r="Z29" s="891"/>
      <c r="AA29" s="892"/>
      <c r="AB29" s="893"/>
      <c r="AC29" s="878"/>
      <c r="AD29" s="878"/>
      <c r="AE29" s="886"/>
      <c r="AF29" s="886"/>
    </row>
    <row r="30" spans="1:32" s="894" customFormat="1" ht="24.75" customHeight="1" x14ac:dyDescent="0.35">
      <c r="A30" s="878"/>
      <c r="B30" s="895"/>
      <c r="C30" s="879"/>
      <c r="D30" s="880"/>
      <c r="E30" s="881"/>
      <c r="F30" s="882"/>
      <c r="G30" s="882"/>
      <c r="H30" s="878"/>
      <c r="I30" s="878"/>
      <c r="J30" s="884" t="s">
        <v>180</v>
      </c>
      <c r="K30" s="877" t="s">
        <v>181</v>
      </c>
      <c r="L30" s="878"/>
      <c r="M30" s="885"/>
      <c r="N30" s="886"/>
      <c r="O30" s="887"/>
      <c r="P30" s="896"/>
      <c r="Q30" s="885"/>
      <c r="R30" s="896"/>
      <c r="S30" s="882"/>
      <c r="T30" s="888"/>
      <c r="U30" s="889"/>
      <c r="V30" s="878"/>
      <c r="W30" s="878"/>
      <c r="X30" s="886"/>
      <c r="Y30" s="890"/>
      <c r="Z30" s="897"/>
      <c r="AA30" s="892"/>
      <c r="AB30" s="893"/>
      <c r="AC30" s="878"/>
      <c r="AD30" s="878"/>
      <c r="AE30" s="886"/>
      <c r="AF30" s="886"/>
    </row>
    <row r="31" spans="1:32" s="894" customFormat="1" ht="25.5" customHeight="1" x14ac:dyDescent="0.35">
      <c r="A31" s="878"/>
      <c r="B31" s="877"/>
      <c r="C31" s="879"/>
      <c r="D31" s="880"/>
      <c r="E31" s="881"/>
      <c r="F31" s="882"/>
      <c r="G31" s="887"/>
      <c r="H31" s="886"/>
      <c r="I31" s="898"/>
      <c r="J31" s="899" t="s">
        <v>182</v>
      </c>
      <c r="K31" s="877" t="s">
        <v>183</v>
      </c>
      <c r="L31" s="878"/>
      <c r="M31" s="878"/>
      <c r="N31" s="900"/>
      <c r="O31" s="883"/>
      <c r="P31" s="901"/>
      <c r="Q31" s="886"/>
      <c r="R31" s="879"/>
      <c r="S31" s="882"/>
      <c r="T31" s="888"/>
      <c r="U31" s="889"/>
      <c r="V31" s="902"/>
      <c r="W31" s="903"/>
      <c r="X31" s="886"/>
      <c r="Y31" s="890"/>
      <c r="Z31" s="897"/>
      <c r="AA31" s="892"/>
      <c r="AB31" s="893"/>
      <c r="AC31" s="878"/>
      <c r="AD31" s="878"/>
      <c r="AE31" s="886"/>
      <c r="AF31" s="886"/>
    </row>
    <row r="32" spans="1:32" s="904" customFormat="1" ht="13.5" customHeight="1" x14ac:dyDescent="0.35">
      <c r="B32" s="895"/>
      <c r="J32" s="905" t="s">
        <v>184</v>
      </c>
      <c r="K32" s="877" t="s">
        <v>185</v>
      </c>
      <c r="N32" s="906"/>
      <c r="O32" s="907"/>
      <c r="P32" s="888"/>
      <c r="T32" s="906"/>
      <c r="U32" s="906"/>
      <c r="W32" s="908"/>
      <c r="Z32" s="883"/>
    </row>
    <row r="33" spans="1:32" s="894" customFormat="1" ht="24.75" customHeight="1" x14ac:dyDescent="0.35">
      <c r="A33" s="909"/>
      <c r="B33" s="877"/>
      <c r="C33" s="879"/>
      <c r="D33" s="880"/>
      <c r="E33" s="882"/>
      <c r="F33" s="882"/>
      <c r="G33" s="883"/>
      <c r="H33" s="903"/>
      <c r="I33" s="878"/>
      <c r="J33" s="903" t="s">
        <v>186</v>
      </c>
      <c r="K33" s="877" t="s">
        <v>187</v>
      </c>
      <c r="L33" s="878"/>
      <c r="M33" s="882"/>
      <c r="N33" s="886"/>
      <c r="O33" s="887"/>
      <c r="P33" s="888"/>
      <c r="Q33" s="882"/>
      <c r="R33" s="888"/>
      <c r="S33" s="882"/>
      <c r="T33" s="888"/>
      <c r="U33" s="888"/>
      <c r="V33" s="882"/>
      <c r="W33" s="878"/>
      <c r="X33" s="888"/>
      <c r="Y33" s="890"/>
      <c r="Z33" s="891"/>
      <c r="AA33" s="892"/>
      <c r="AB33" s="892"/>
      <c r="AC33" s="878"/>
      <c r="AD33" s="878"/>
      <c r="AE33" s="886"/>
      <c r="AF33" s="886"/>
    </row>
    <row r="34" spans="1:32" s="894" customFormat="1" ht="22.5" customHeight="1" x14ac:dyDescent="0.35">
      <c r="A34" s="909"/>
      <c r="B34" s="895"/>
      <c r="C34" s="879"/>
      <c r="D34" s="880"/>
      <c r="E34" s="882"/>
      <c r="F34" s="882"/>
      <c r="G34" s="882"/>
      <c r="H34" s="903"/>
      <c r="I34" s="878"/>
      <c r="J34" s="903" t="s">
        <v>188</v>
      </c>
      <c r="K34" s="877" t="s">
        <v>189</v>
      </c>
      <c r="L34" s="878"/>
      <c r="M34" s="878"/>
      <c r="N34" s="900"/>
      <c r="O34" s="887"/>
      <c r="P34" s="896"/>
      <c r="Q34" s="910"/>
      <c r="R34" s="896"/>
      <c r="S34" s="882"/>
      <c r="T34" s="888"/>
      <c r="U34" s="888"/>
      <c r="V34" s="882"/>
      <c r="W34" s="878"/>
      <c r="X34" s="888"/>
      <c r="Y34" s="890"/>
      <c r="Z34" s="897"/>
      <c r="AA34" s="892"/>
      <c r="AB34" s="892"/>
      <c r="AC34" s="878"/>
      <c r="AD34" s="878"/>
      <c r="AE34" s="886"/>
      <c r="AF34" s="886"/>
    </row>
    <row r="35" spans="1:32" s="894" customFormat="1" ht="26.25" customHeight="1" x14ac:dyDescent="0.35">
      <c r="A35" s="909"/>
      <c r="B35" s="877"/>
      <c r="C35" s="879"/>
      <c r="D35" s="880"/>
      <c r="E35" s="882"/>
      <c r="F35" s="882"/>
      <c r="G35" s="887"/>
      <c r="H35" s="903"/>
      <c r="I35" s="878"/>
      <c r="J35" s="903" t="s">
        <v>190</v>
      </c>
      <c r="K35" s="877" t="s">
        <v>191</v>
      </c>
      <c r="L35" s="878"/>
      <c r="M35" s="878"/>
      <c r="N35" s="900"/>
      <c r="O35" s="883"/>
      <c r="P35" s="911"/>
      <c r="Q35" s="912"/>
      <c r="R35" s="913"/>
      <c r="S35" s="882"/>
      <c r="T35" s="888"/>
      <c r="U35" s="914"/>
      <c r="V35" s="902"/>
      <c r="W35" s="899"/>
      <c r="X35" s="888"/>
      <c r="Y35" s="890"/>
      <c r="Z35" s="897"/>
      <c r="AA35" s="892"/>
      <c r="AB35" s="892"/>
      <c r="AC35" s="878"/>
      <c r="AD35" s="878"/>
      <c r="AE35" s="886"/>
      <c r="AF35" s="886"/>
    </row>
    <row r="36" spans="1:32" s="894" customFormat="1" ht="15.75" customHeight="1" x14ac:dyDescent="0.35">
      <c r="A36" s="915"/>
      <c r="B36" s="895"/>
      <c r="C36" s="883"/>
      <c r="D36" s="916"/>
      <c r="E36" s="887"/>
      <c r="F36" s="882"/>
      <c r="G36" s="917"/>
      <c r="H36" s="884"/>
      <c r="I36" s="898"/>
      <c r="J36" s="903" t="s">
        <v>192</v>
      </c>
      <c r="K36" s="877" t="s">
        <v>193</v>
      </c>
      <c r="L36" s="878"/>
      <c r="M36" s="878"/>
      <c r="N36" s="900"/>
      <c r="O36" s="918"/>
      <c r="P36" s="914"/>
      <c r="Q36" s="912"/>
      <c r="R36" s="912"/>
      <c r="S36" s="882"/>
      <c r="T36" s="888"/>
      <c r="U36" s="914"/>
      <c r="V36" s="902"/>
      <c r="W36" s="899"/>
      <c r="X36" s="878"/>
      <c r="Y36" s="919"/>
      <c r="Z36" s="897"/>
      <c r="AA36" s="920"/>
      <c r="AB36" s="920"/>
      <c r="AC36" s="883"/>
      <c r="AD36" s="883"/>
      <c r="AE36" s="888"/>
      <c r="AF36" s="886"/>
    </row>
    <row r="37" spans="1:32" s="776" customFormat="1" ht="13.5" customHeight="1" x14ac:dyDescent="0.3">
      <c r="B37" s="754"/>
      <c r="N37" s="777"/>
      <c r="O37" s="778"/>
      <c r="P37" s="763"/>
      <c r="T37" s="777"/>
      <c r="U37" s="777"/>
      <c r="W37" s="779"/>
      <c r="Z37" s="761"/>
    </row>
    <row r="38" spans="1:32" s="771" customFormat="1" ht="33" customHeight="1" x14ac:dyDescent="0.35">
      <c r="A38" s="780"/>
      <c r="B38" s="921" t="s">
        <v>204</v>
      </c>
      <c r="C38" s="755"/>
      <c r="D38" s="756"/>
      <c r="E38" s="757"/>
      <c r="F38" s="757"/>
      <c r="G38" s="761"/>
      <c r="H38" s="766"/>
      <c r="I38" s="738"/>
      <c r="J38" s="738"/>
      <c r="K38" s="738"/>
      <c r="L38" s="738"/>
      <c r="M38" s="757"/>
      <c r="N38" s="759"/>
      <c r="O38" s="758"/>
      <c r="P38" s="763"/>
      <c r="Q38" s="757"/>
      <c r="R38" s="763"/>
      <c r="S38" s="757"/>
      <c r="T38" s="763"/>
      <c r="U38" s="763"/>
      <c r="V38" s="757"/>
      <c r="W38" s="738"/>
      <c r="X38" s="763"/>
      <c r="Y38" s="767"/>
      <c r="Z38" s="772"/>
      <c r="AA38" s="769"/>
      <c r="AB38" s="769"/>
      <c r="AC38" s="738"/>
      <c r="AD38" s="738"/>
      <c r="AE38" s="759"/>
      <c r="AF38" s="759"/>
    </row>
    <row r="39" spans="1:32" s="771" customFormat="1" ht="16.5" customHeight="1" x14ac:dyDescent="0.3">
      <c r="A39" s="780"/>
      <c r="B39" s="754"/>
      <c r="C39" s="755"/>
      <c r="D39" s="756"/>
      <c r="E39" s="757"/>
      <c r="F39" s="757"/>
      <c r="G39" s="757"/>
      <c r="H39" s="766"/>
      <c r="I39" s="738"/>
      <c r="J39" s="738"/>
      <c r="K39" s="738"/>
      <c r="L39" s="738"/>
      <c r="M39" s="738"/>
      <c r="N39" s="775"/>
      <c r="O39" s="758"/>
      <c r="P39" s="774"/>
      <c r="Q39" s="781"/>
      <c r="R39" s="774"/>
      <c r="S39" s="757"/>
      <c r="T39" s="763"/>
      <c r="U39" s="763"/>
      <c r="V39" s="757"/>
      <c r="W39" s="738"/>
      <c r="X39" s="763"/>
      <c r="Y39" s="767"/>
      <c r="Z39" s="768"/>
      <c r="AA39" s="769"/>
      <c r="AB39" s="769"/>
      <c r="AC39" s="738"/>
      <c r="AD39" s="738"/>
      <c r="AE39" s="759"/>
      <c r="AF39" s="759"/>
    </row>
    <row r="40" spans="1:32" s="657" customFormat="1" ht="29.25" customHeight="1" x14ac:dyDescent="0.2">
      <c r="A40" s="663"/>
      <c r="B40" s="718" t="s">
        <v>290</v>
      </c>
      <c r="C40" s="701"/>
      <c r="D40" s="702"/>
      <c r="E40" s="703"/>
      <c r="F40" s="661"/>
      <c r="G40" s="658"/>
      <c r="H40" s="664"/>
      <c r="I40" s="658"/>
      <c r="J40" s="794"/>
      <c r="K40" s="663"/>
      <c r="L40" s="740"/>
      <c r="M40" s="705"/>
      <c r="N40" s="706"/>
      <c r="O40" s="662"/>
      <c r="P40" s="707"/>
      <c r="Q40" s="708"/>
      <c r="R40" s="666"/>
      <c r="S40" s="703"/>
      <c r="T40" s="709"/>
      <c r="U40" s="710"/>
      <c r="V40" s="711"/>
      <c r="W40" s="712"/>
      <c r="X40" s="669"/>
      <c r="Y40" s="713"/>
      <c r="Z40" s="714"/>
      <c r="AA40" s="715"/>
      <c r="AB40" s="654"/>
      <c r="AC40" s="663"/>
      <c r="AD40" s="663"/>
      <c r="AE40" s="656"/>
      <c r="AF40" s="656"/>
    </row>
    <row r="41" spans="1:32" s="771" customFormat="1" ht="15" customHeight="1" x14ac:dyDescent="0.3">
      <c r="A41" s="787"/>
      <c r="B41" s="754"/>
      <c r="C41" s="761"/>
      <c r="D41" s="788"/>
      <c r="E41" s="758"/>
      <c r="F41" s="757"/>
      <c r="G41" s="789"/>
      <c r="H41" s="790"/>
      <c r="I41" s="760"/>
      <c r="J41" s="738"/>
      <c r="K41" s="760"/>
      <c r="L41" s="738"/>
      <c r="M41" s="738"/>
      <c r="N41" s="775"/>
      <c r="O41" s="791"/>
      <c r="P41" s="785"/>
      <c r="Q41" s="783"/>
      <c r="R41" s="783"/>
      <c r="S41" s="757"/>
      <c r="T41" s="763"/>
      <c r="U41" s="785"/>
      <c r="V41" s="765"/>
      <c r="W41" s="786"/>
      <c r="X41" s="738"/>
      <c r="Y41" s="792"/>
      <c r="Z41" s="768"/>
      <c r="AA41" s="793"/>
      <c r="AB41" s="793"/>
      <c r="AC41" s="761"/>
      <c r="AD41" s="761"/>
      <c r="AE41" s="763"/>
      <c r="AF41" s="759"/>
    </row>
    <row r="42" spans="1:32" s="771" customFormat="1" ht="21" customHeight="1" x14ac:dyDescent="0.3">
      <c r="A42" s="780"/>
      <c r="B42" s="877" t="s">
        <v>286</v>
      </c>
      <c r="C42" s="755"/>
      <c r="D42" s="756"/>
      <c r="E42" s="757"/>
      <c r="F42" s="757"/>
      <c r="G42" s="761"/>
      <c r="H42" s="761"/>
      <c r="I42" s="757"/>
      <c r="J42" s="738"/>
      <c r="K42" s="757"/>
      <c r="L42" s="738"/>
      <c r="M42" s="757"/>
      <c r="N42" s="759"/>
      <c r="O42" s="758"/>
      <c r="P42" s="763"/>
      <c r="Q42" s="757"/>
      <c r="R42" s="795"/>
      <c r="S42" s="757"/>
      <c r="T42" s="763"/>
      <c r="U42" s="763"/>
      <c r="V42" s="757"/>
      <c r="W42" s="738"/>
      <c r="X42" s="796"/>
      <c r="Y42" s="767"/>
      <c r="Z42" s="772"/>
      <c r="AA42" s="769"/>
      <c r="AB42" s="769"/>
      <c r="AC42" s="738"/>
      <c r="AD42" s="738"/>
      <c r="AE42" s="759"/>
      <c r="AF42" s="759"/>
    </row>
    <row r="43" spans="1:32" s="771" customFormat="1" ht="23.25" customHeight="1" x14ac:dyDescent="0.3">
      <c r="A43" s="780"/>
      <c r="B43" s="773"/>
      <c r="C43" s="755"/>
      <c r="D43" s="756"/>
      <c r="E43" s="797" t="s">
        <v>178</v>
      </c>
      <c r="F43" s="1331" t="s">
        <v>289</v>
      </c>
      <c r="G43" s="754"/>
      <c r="H43" s="754"/>
      <c r="I43" s="754"/>
      <c r="J43" s="738"/>
      <c r="K43" s="738"/>
      <c r="L43" s="738"/>
      <c r="M43" s="738"/>
      <c r="N43" s="775"/>
      <c r="O43" s="758"/>
      <c r="P43" s="774"/>
      <c r="Q43" s="781"/>
      <c r="R43" s="774"/>
      <c r="S43" s="757"/>
      <c r="T43" s="763"/>
      <c r="U43" s="763"/>
      <c r="V43" s="757"/>
      <c r="W43" s="738"/>
      <c r="X43" s="738"/>
      <c r="Y43" s="767"/>
      <c r="Z43" s="768"/>
      <c r="AA43" s="769"/>
      <c r="AB43" s="769"/>
      <c r="AC43" s="738"/>
      <c r="AD43" s="738"/>
      <c r="AE43" s="759"/>
      <c r="AF43" s="759"/>
    </row>
    <row r="44" spans="1:32" s="771" customFormat="1" ht="15" customHeight="1" x14ac:dyDescent="0.3">
      <c r="A44" s="787"/>
      <c r="B44" s="773"/>
      <c r="C44" s="761"/>
      <c r="D44" s="788"/>
      <c r="E44" s="797" t="s">
        <v>180</v>
      </c>
      <c r="F44" s="877" t="s">
        <v>287</v>
      </c>
      <c r="G44" s="754"/>
      <c r="H44" s="754"/>
      <c r="I44" s="754"/>
      <c r="J44" s="738"/>
      <c r="K44" s="760"/>
      <c r="L44" s="738"/>
      <c r="M44" s="738"/>
      <c r="N44" s="775"/>
      <c r="O44" s="791"/>
      <c r="P44" s="785"/>
      <c r="Q44" s="783"/>
      <c r="R44" s="783"/>
      <c r="S44" s="757"/>
      <c r="T44" s="763"/>
      <c r="U44" s="785"/>
      <c r="V44" s="765"/>
      <c r="W44" s="786"/>
      <c r="X44" s="738"/>
      <c r="Y44" s="792"/>
      <c r="Z44" s="768"/>
      <c r="AA44" s="793"/>
      <c r="AB44" s="793"/>
      <c r="AC44" s="761"/>
      <c r="AD44" s="761"/>
      <c r="AE44" s="763"/>
      <c r="AF44" s="759"/>
    </row>
    <row r="45" spans="1:32" s="771" customFormat="1" ht="21.75" customHeight="1" x14ac:dyDescent="0.3">
      <c r="A45" s="780"/>
      <c r="B45" s="798"/>
      <c r="C45" s="755"/>
      <c r="D45" s="756"/>
      <c r="E45" s="797" t="s">
        <v>182</v>
      </c>
      <c r="F45" s="922" t="s">
        <v>288</v>
      </c>
      <c r="G45" s="799"/>
      <c r="H45" s="799"/>
      <c r="I45" s="799"/>
      <c r="J45" s="738"/>
      <c r="K45" s="738"/>
      <c r="L45" s="738"/>
      <c r="M45" s="738"/>
      <c r="N45" s="775"/>
      <c r="O45" s="761"/>
      <c r="P45" s="782"/>
      <c r="Q45" s="783"/>
      <c r="R45" s="784"/>
      <c r="S45" s="757"/>
      <c r="T45" s="763"/>
      <c r="U45" s="785"/>
      <c r="V45" s="765"/>
      <c r="W45" s="786"/>
      <c r="X45" s="738"/>
      <c r="Y45" s="767"/>
      <c r="Z45" s="768"/>
      <c r="AA45" s="769"/>
      <c r="AB45" s="769"/>
      <c r="AC45" s="738"/>
      <c r="AD45" s="738"/>
      <c r="AE45" s="759"/>
      <c r="AF45" s="759"/>
    </row>
    <row r="46" spans="1:32" s="771" customFormat="1" ht="18.75" customHeight="1" x14ac:dyDescent="0.3">
      <c r="A46" s="787"/>
      <c r="B46" s="758"/>
      <c r="C46" s="761"/>
      <c r="D46" s="788"/>
      <c r="E46" s="797" t="s">
        <v>184</v>
      </c>
      <c r="F46" s="1330" t="s">
        <v>194</v>
      </c>
      <c r="G46" s="800"/>
      <c r="H46" s="800"/>
      <c r="I46" s="800"/>
      <c r="J46" s="738"/>
      <c r="K46" s="760"/>
      <c r="L46" s="738"/>
      <c r="M46" s="738"/>
      <c r="N46" s="775"/>
      <c r="O46" s="791"/>
      <c r="P46" s="785"/>
      <c r="Q46" s="783"/>
      <c r="R46" s="783"/>
      <c r="S46" s="757"/>
      <c r="T46" s="763"/>
      <c r="U46" s="785"/>
      <c r="V46" s="765"/>
      <c r="W46" s="786"/>
      <c r="X46" s="738"/>
      <c r="Y46" s="792"/>
      <c r="Z46" s="768"/>
      <c r="AA46" s="793"/>
      <c r="AB46" s="793"/>
      <c r="AC46" s="761"/>
      <c r="AD46" s="761"/>
      <c r="AE46" s="763"/>
      <c r="AF46" s="759"/>
    </row>
    <row r="47" spans="1:32" s="771" customFormat="1" ht="15.75" customHeight="1" x14ac:dyDescent="0.3">
      <c r="A47" s="780"/>
      <c r="B47" s="757"/>
      <c r="C47" s="755"/>
      <c r="D47" s="756"/>
      <c r="E47" s="801"/>
      <c r="F47" s="757"/>
      <c r="G47" s="761"/>
      <c r="H47" s="761"/>
      <c r="I47" s="757"/>
      <c r="J47" s="738"/>
      <c r="K47" s="738"/>
      <c r="L47" s="738"/>
      <c r="M47" s="757"/>
      <c r="N47" s="790"/>
      <c r="O47" s="758"/>
      <c r="P47" s="763"/>
      <c r="Q47" s="757"/>
      <c r="R47" s="802"/>
      <c r="S47" s="757"/>
      <c r="T47" s="763"/>
      <c r="U47" s="763"/>
      <c r="V47" s="757"/>
      <c r="W47" s="738"/>
      <c r="X47" s="761"/>
      <c r="Y47" s="767"/>
      <c r="Z47" s="772"/>
      <c r="AA47" s="769"/>
      <c r="AB47" s="769"/>
      <c r="AC47" s="738"/>
      <c r="AD47" s="738"/>
      <c r="AE47" s="759"/>
      <c r="AF47" s="759"/>
    </row>
    <row r="48" spans="1:32" s="771" customFormat="1" ht="22.5" customHeight="1" x14ac:dyDescent="0.35">
      <c r="A48" s="780"/>
      <c r="B48" s="921" t="s">
        <v>205</v>
      </c>
      <c r="C48" s="755"/>
      <c r="D48" s="756"/>
      <c r="E48" s="801"/>
      <c r="F48" s="757"/>
      <c r="G48" s="757"/>
      <c r="H48" s="738"/>
      <c r="I48" s="738"/>
      <c r="J48" s="738"/>
      <c r="K48" s="738"/>
      <c r="L48" s="738"/>
      <c r="M48" s="738"/>
      <c r="N48" s="775"/>
      <c r="O48" s="758"/>
      <c r="P48" s="774"/>
      <c r="Q48" s="781"/>
      <c r="R48" s="774"/>
      <c r="S48" s="757"/>
      <c r="T48" s="763"/>
      <c r="U48" s="763"/>
      <c r="V48" s="757"/>
      <c r="W48" s="738"/>
      <c r="X48" s="738"/>
      <c r="Y48" s="767"/>
      <c r="Z48" s="768"/>
      <c r="AA48" s="769"/>
      <c r="AB48" s="769"/>
      <c r="AC48" s="738"/>
      <c r="AD48" s="738"/>
      <c r="AE48" s="759"/>
      <c r="AF48" s="759"/>
    </row>
    <row r="49" spans="1:32" s="771" customFormat="1" ht="24" customHeight="1" x14ac:dyDescent="0.3">
      <c r="A49" s="780"/>
      <c r="B49" s="878" t="s">
        <v>206</v>
      </c>
      <c r="C49" s="755"/>
      <c r="D49" s="756"/>
      <c r="E49" s="801"/>
      <c r="F49" s="757"/>
      <c r="G49" s="758"/>
      <c r="H49" s="790"/>
      <c r="I49" s="738"/>
      <c r="J49" s="738"/>
      <c r="K49" s="738"/>
      <c r="L49" s="738"/>
      <c r="M49" s="738"/>
      <c r="N49" s="775"/>
      <c r="O49" s="761"/>
      <c r="P49" s="782"/>
      <c r="Q49" s="783"/>
      <c r="R49" s="784"/>
      <c r="S49" s="757"/>
      <c r="T49" s="763"/>
      <c r="U49" s="785"/>
      <c r="V49" s="765"/>
      <c r="W49" s="786"/>
      <c r="X49" s="738"/>
      <c r="Y49" s="767"/>
      <c r="Z49" s="768"/>
      <c r="AA49" s="769"/>
      <c r="AB49" s="769"/>
      <c r="AC49" s="738"/>
      <c r="AD49" s="738"/>
      <c r="AE49" s="759"/>
      <c r="AF49" s="759"/>
    </row>
    <row r="50" spans="1:32" s="771" customFormat="1" ht="14.25" customHeight="1" x14ac:dyDescent="0.3">
      <c r="A50" s="787"/>
      <c r="B50" s="803"/>
      <c r="C50" s="761"/>
      <c r="D50" s="788"/>
      <c r="E50" s="758"/>
      <c r="F50" s="757"/>
      <c r="G50" s="789"/>
      <c r="H50" s="790"/>
      <c r="I50" s="760"/>
      <c r="J50" s="738"/>
      <c r="K50" s="760"/>
      <c r="L50" s="738"/>
      <c r="M50" s="738"/>
      <c r="N50" s="803"/>
      <c r="O50" s="791"/>
      <c r="P50" s="785"/>
      <c r="Q50" s="783"/>
      <c r="R50" s="783"/>
      <c r="S50" s="783"/>
      <c r="T50" s="804"/>
      <c r="U50" s="804"/>
      <c r="V50" s="765"/>
      <c r="W50" s="786"/>
      <c r="X50" s="760"/>
      <c r="Y50" s="792"/>
      <c r="Z50" s="768"/>
      <c r="AA50" s="793"/>
      <c r="AB50" s="793"/>
      <c r="AC50" s="761"/>
      <c r="AD50" s="761"/>
      <c r="AE50" s="763"/>
      <c r="AF50" s="759"/>
    </row>
    <row r="51" spans="1:32" s="771" customFormat="1" ht="14.25" customHeight="1" x14ac:dyDescent="0.3">
      <c r="A51" s="780"/>
      <c r="C51" s="755"/>
      <c r="D51" s="756"/>
      <c r="E51" s="757"/>
      <c r="F51" s="757"/>
      <c r="G51" s="761"/>
      <c r="H51" s="761"/>
      <c r="I51" s="757"/>
      <c r="J51" s="738"/>
      <c r="K51" s="738"/>
      <c r="L51" s="738"/>
      <c r="M51" s="757"/>
      <c r="N51" s="790"/>
      <c r="O51" s="758"/>
      <c r="P51" s="763"/>
      <c r="Q51" s="757"/>
      <c r="R51" s="802"/>
      <c r="S51" s="757"/>
      <c r="T51" s="763"/>
      <c r="U51" s="763"/>
      <c r="V51" s="757"/>
      <c r="W51" s="738"/>
      <c r="X51" s="761"/>
      <c r="Y51" s="767"/>
      <c r="Z51" s="772"/>
      <c r="AA51" s="769"/>
      <c r="AB51" s="769"/>
      <c r="AC51" s="738"/>
      <c r="AD51" s="738"/>
      <c r="AE51" s="759"/>
      <c r="AF51" s="759"/>
    </row>
    <row r="52" spans="1:32" s="771" customFormat="1" ht="14.25" customHeight="1" x14ac:dyDescent="0.3">
      <c r="A52" s="780"/>
      <c r="B52" s="1339" t="s">
        <v>292</v>
      </c>
      <c r="C52" s="755"/>
      <c r="D52" s="756"/>
      <c r="E52" s="757"/>
      <c r="F52" s="757"/>
      <c r="G52" s="757"/>
      <c r="H52" s="738"/>
      <c r="I52" s="738"/>
      <c r="J52" s="738"/>
      <c r="K52" s="738"/>
      <c r="L52" s="738"/>
      <c r="M52" s="738"/>
      <c r="N52" s="775"/>
      <c r="O52" s="758"/>
      <c r="P52" s="774"/>
      <c r="Q52" s="781"/>
      <c r="R52" s="774"/>
      <c r="S52" s="757"/>
      <c r="T52" s="763"/>
      <c r="U52" s="763"/>
      <c r="V52" s="757"/>
      <c r="W52" s="738"/>
      <c r="X52" s="761"/>
      <c r="Y52" s="767"/>
      <c r="Z52" s="768"/>
      <c r="AA52" s="769"/>
      <c r="AB52" s="769"/>
      <c r="AC52" s="738"/>
      <c r="AD52" s="738"/>
      <c r="AE52" s="759"/>
      <c r="AF52" s="759"/>
    </row>
    <row r="53" spans="1:32" s="771" customFormat="1" ht="14.25" customHeight="1" x14ac:dyDescent="0.3">
      <c r="A53" s="780"/>
      <c r="B53" s="805"/>
      <c r="C53" s="755"/>
      <c r="D53" s="756"/>
      <c r="E53" s="757"/>
      <c r="F53" s="757"/>
      <c r="G53" s="758"/>
      <c r="H53" s="790"/>
      <c r="I53" s="738"/>
      <c r="J53" s="738"/>
      <c r="K53" s="738"/>
      <c r="L53" s="738"/>
      <c r="M53" s="738"/>
      <c r="N53" s="775"/>
      <c r="O53" s="761"/>
      <c r="P53" s="782"/>
      <c r="Q53" s="783"/>
      <c r="R53" s="784"/>
      <c r="S53" s="757"/>
      <c r="T53" s="763"/>
      <c r="U53" s="785"/>
      <c r="V53" s="765"/>
      <c r="W53" s="786"/>
      <c r="X53" s="761"/>
      <c r="Y53" s="767"/>
      <c r="Z53" s="768"/>
      <c r="AA53" s="769"/>
      <c r="AB53" s="769"/>
      <c r="AC53" s="738"/>
      <c r="AD53" s="738"/>
      <c r="AE53" s="759"/>
      <c r="AF53" s="759"/>
    </row>
    <row r="54" spans="1:32" s="771" customFormat="1" ht="14.25" customHeight="1" x14ac:dyDescent="0.3">
      <c r="A54" s="787"/>
      <c r="B54" s="1341" t="s">
        <v>297</v>
      </c>
      <c r="C54" s="761"/>
      <c r="D54" s="788"/>
      <c r="E54" s="758"/>
      <c r="F54" s="757"/>
      <c r="G54" s="789"/>
      <c r="H54" s="790"/>
      <c r="I54" s="760"/>
      <c r="J54" s="738"/>
      <c r="K54" s="760"/>
      <c r="L54" s="738"/>
      <c r="M54" s="738"/>
      <c r="N54" s="803"/>
      <c r="O54" s="791"/>
      <c r="P54" s="785"/>
      <c r="Q54" s="783"/>
      <c r="R54" s="783"/>
      <c r="S54" s="783"/>
      <c r="T54" s="804"/>
      <c r="U54" s="804"/>
      <c r="V54" s="765"/>
      <c r="W54" s="786"/>
      <c r="X54" s="760"/>
      <c r="Y54" s="792"/>
      <c r="Z54" s="768"/>
      <c r="AA54" s="793"/>
      <c r="AB54" s="793"/>
      <c r="AC54" s="761"/>
      <c r="AD54" s="761"/>
      <c r="AE54" s="763"/>
      <c r="AF54" s="759"/>
    </row>
    <row r="55" spans="1:32" s="771" customFormat="1" ht="14.25" customHeight="1" x14ac:dyDescent="0.3">
      <c r="A55" s="780"/>
      <c r="C55" s="755"/>
      <c r="D55" s="756"/>
      <c r="E55" s="757"/>
      <c r="F55" s="757"/>
      <c r="G55" s="761"/>
      <c r="H55" s="761"/>
      <c r="I55" s="738"/>
      <c r="J55" s="738"/>
      <c r="K55" s="738"/>
      <c r="L55" s="738"/>
      <c r="M55" s="757"/>
      <c r="N55" s="759"/>
      <c r="O55" s="758"/>
      <c r="P55" s="763"/>
      <c r="Q55" s="757"/>
      <c r="R55" s="795"/>
      <c r="S55" s="757"/>
      <c r="T55" s="763"/>
      <c r="U55" s="763"/>
      <c r="V55" s="757"/>
      <c r="W55" s="738"/>
      <c r="Y55" s="767"/>
      <c r="Z55" s="772"/>
      <c r="AA55" s="769"/>
      <c r="AB55" s="769"/>
      <c r="AC55" s="738"/>
      <c r="AD55" s="738"/>
      <c r="AE55" s="759"/>
      <c r="AF55" s="759"/>
    </row>
    <row r="56" spans="1:32" s="657" customFormat="1" ht="14.25" customHeight="1" x14ac:dyDescent="0.3">
      <c r="A56" s="675"/>
      <c r="B56" s="886" t="s">
        <v>295</v>
      </c>
      <c r="C56" s="701"/>
      <c r="D56" s="702"/>
      <c r="E56" s="708"/>
      <c r="F56" s="661"/>
      <c r="G56" s="703"/>
      <c r="H56" s="664"/>
      <c r="I56" s="663"/>
      <c r="J56" s="664"/>
      <c r="K56" s="663"/>
      <c r="L56" s="664"/>
      <c r="M56" s="663"/>
      <c r="N56" s="806"/>
      <c r="O56" s="807"/>
      <c r="P56" s="717"/>
      <c r="Q56" s="808"/>
      <c r="R56" s="717"/>
      <c r="S56" s="708"/>
      <c r="T56" s="707"/>
      <c r="U56" s="707"/>
      <c r="V56" s="711"/>
      <c r="W56" s="712"/>
      <c r="X56" s="643"/>
      <c r="Y56" s="713"/>
      <c r="Z56" s="671"/>
      <c r="AA56" s="715"/>
      <c r="AB56" s="809"/>
      <c r="AC56" s="664"/>
      <c r="AD56" s="664"/>
      <c r="AE56" s="810"/>
      <c r="AF56" s="811"/>
    </row>
    <row r="57" spans="1:32" s="1364" customFormat="1" ht="24.75" customHeight="1" x14ac:dyDescent="0.3">
      <c r="A57" s="1343"/>
      <c r="B57" s="1342" t="s">
        <v>296</v>
      </c>
      <c r="C57" s="1344"/>
      <c r="D57" s="1345"/>
      <c r="E57" s="1346"/>
      <c r="F57" s="1347"/>
      <c r="G57" s="1348"/>
      <c r="H57" s="1349"/>
      <c r="I57" s="1350"/>
      <c r="J57" s="1351"/>
      <c r="K57" s="1350"/>
      <c r="L57" s="1351"/>
      <c r="M57" s="1350"/>
      <c r="N57" s="1352"/>
      <c r="O57" s="1353"/>
      <c r="P57" s="1354"/>
      <c r="Q57" s="1355"/>
      <c r="R57" s="1356"/>
      <c r="S57" s="1346"/>
      <c r="T57" s="673"/>
      <c r="U57" s="1357"/>
      <c r="V57" s="1358"/>
      <c r="W57" s="1359"/>
      <c r="X57" s="1360"/>
      <c r="Y57" s="1361"/>
      <c r="Z57" s="1362"/>
      <c r="AA57" s="715"/>
      <c r="AB57" s="1363"/>
      <c r="AC57" s="1351"/>
      <c r="AD57" s="1351"/>
      <c r="AE57" s="810"/>
      <c r="AF57" s="811"/>
    </row>
    <row r="58" spans="1:32" ht="14.25" customHeight="1" x14ac:dyDescent="0.3">
      <c r="B58" s="1341" t="s">
        <v>298</v>
      </c>
    </row>
    <row r="59" spans="1:32" s="657" customFormat="1" ht="14.25" customHeight="1" x14ac:dyDescent="0.3">
      <c r="A59" s="675"/>
      <c r="B59" s="771"/>
      <c r="C59" s="701"/>
      <c r="D59" s="702"/>
      <c r="E59" s="708"/>
      <c r="F59" s="661"/>
      <c r="G59" s="658"/>
      <c r="H59" s="648"/>
      <c r="I59" s="689"/>
      <c r="J59" s="664"/>
      <c r="K59" s="663"/>
      <c r="L59" s="664"/>
      <c r="M59" s="708"/>
      <c r="N59" s="817"/>
      <c r="O59" s="807"/>
      <c r="P59" s="707"/>
      <c r="Q59" s="708"/>
      <c r="R59" s="818"/>
      <c r="S59" s="708"/>
      <c r="T59" s="707"/>
      <c r="U59" s="707"/>
      <c r="V59" s="711"/>
      <c r="W59" s="712"/>
      <c r="X59" s="819"/>
      <c r="Y59" s="713"/>
      <c r="Z59" s="820"/>
      <c r="AA59" s="715"/>
      <c r="AB59" s="809"/>
      <c r="AC59" s="664"/>
      <c r="AD59" s="664"/>
      <c r="AE59" s="810"/>
      <c r="AF59" s="811"/>
    </row>
    <row r="60" spans="1:32" s="657" customFormat="1" ht="14.25" customHeight="1" x14ac:dyDescent="0.2">
      <c r="A60" s="675"/>
      <c r="B60" s="759"/>
      <c r="C60" s="701"/>
      <c r="D60" s="702"/>
      <c r="E60" s="708"/>
      <c r="F60" s="661"/>
      <c r="G60" s="703"/>
      <c r="H60" s="664"/>
      <c r="I60" s="663"/>
      <c r="J60" s="664"/>
      <c r="K60" s="663"/>
      <c r="L60" s="664"/>
      <c r="M60" s="663"/>
      <c r="N60" s="806"/>
      <c r="O60" s="807"/>
      <c r="P60" s="717"/>
      <c r="Q60" s="821"/>
      <c r="R60" s="717"/>
      <c r="S60" s="708"/>
      <c r="T60" s="707"/>
      <c r="U60" s="707"/>
      <c r="V60" s="711"/>
      <c r="W60" s="712"/>
      <c r="X60" s="822"/>
      <c r="Y60" s="713"/>
      <c r="Z60" s="671"/>
      <c r="AA60" s="715"/>
      <c r="AB60" s="809"/>
      <c r="AC60" s="664"/>
      <c r="AD60" s="664"/>
      <c r="AE60" s="810"/>
      <c r="AF60" s="811"/>
    </row>
    <row r="61" spans="1:32" s="657" customFormat="1" ht="14.25" customHeight="1" x14ac:dyDescent="0.3">
      <c r="A61" s="675"/>
      <c r="B61" s="805"/>
      <c r="C61" s="701"/>
      <c r="D61" s="702"/>
      <c r="E61" s="708"/>
      <c r="F61" s="661"/>
      <c r="G61" s="662"/>
      <c r="H61" s="812"/>
      <c r="I61" s="663"/>
      <c r="J61" s="664"/>
      <c r="K61" s="663"/>
      <c r="L61" s="664"/>
      <c r="M61" s="665"/>
      <c r="N61" s="806"/>
      <c r="O61" s="658"/>
      <c r="P61" s="813"/>
      <c r="Q61" s="814"/>
      <c r="R61" s="815"/>
      <c r="S61" s="708"/>
      <c r="T61" s="707"/>
      <c r="U61" s="816"/>
      <c r="V61" s="667"/>
      <c r="W61" s="668"/>
      <c r="X61" s="822"/>
      <c r="Y61" s="713"/>
      <c r="Z61" s="671"/>
      <c r="AA61" s="715"/>
      <c r="AB61" s="809"/>
      <c r="AC61" s="664"/>
      <c r="AD61" s="664"/>
      <c r="AE61" s="810"/>
      <c r="AF61" s="811"/>
    </row>
    <row r="62" spans="1:32" ht="14.25" customHeight="1" x14ac:dyDescent="0.3">
      <c r="B62" s="803"/>
    </row>
    <row r="63" spans="1:32" s="657" customFormat="1" ht="14.25" customHeight="1" x14ac:dyDescent="0.3">
      <c r="A63" s="675"/>
      <c r="B63" s="771"/>
      <c r="C63" s="701"/>
      <c r="D63" s="702"/>
      <c r="E63" s="708"/>
      <c r="F63" s="661"/>
      <c r="G63" s="658"/>
      <c r="H63" s="648"/>
      <c r="I63" s="689"/>
      <c r="J63" s="664"/>
      <c r="K63" s="689"/>
      <c r="L63" s="664"/>
      <c r="M63" s="708"/>
      <c r="N63" s="817"/>
      <c r="O63" s="807"/>
      <c r="P63" s="707"/>
      <c r="Q63" s="708"/>
      <c r="R63" s="818"/>
      <c r="S63" s="708"/>
      <c r="T63" s="707"/>
      <c r="U63" s="707"/>
      <c r="V63" s="711"/>
      <c r="W63" s="712"/>
      <c r="X63" s="819"/>
      <c r="Y63" s="713"/>
      <c r="Z63" s="820"/>
      <c r="AA63" s="715"/>
      <c r="AB63" s="809"/>
      <c r="AC63" s="664"/>
      <c r="AD63" s="664"/>
      <c r="AE63" s="810"/>
      <c r="AF63" s="656"/>
    </row>
    <row r="64" spans="1:32" s="657" customFormat="1" ht="14.25" customHeight="1" x14ac:dyDescent="0.2">
      <c r="A64" s="675"/>
      <c r="B64" s="759"/>
      <c r="C64" s="701"/>
      <c r="D64" s="702"/>
      <c r="E64" s="708"/>
      <c r="F64" s="661"/>
      <c r="G64" s="703"/>
      <c r="H64" s="664"/>
      <c r="I64" s="663"/>
      <c r="J64" s="664"/>
      <c r="K64" s="663"/>
      <c r="L64" s="664"/>
      <c r="M64" s="663"/>
      <c r="N64" s="806"/>
      <c r="O64" s="807"/>
      <c r="P64" s="717"/>
      <c r="Q64" s="821"/>
      <c r="R64" s="717"/>
      <c r="S64" s="708"/>
      <c r="T64" s="707"/>
      <c r="U64" s="707"/>
      <c r="V64" s="711"/>
      <c r="W64" s="712"/>
      <c r="X64" s="819"/>
      <c r="Y64" s="713"/>
      <c r="Z64" s="671"/>
      <c r="AA64" s="715"/>
      <c r="AB64" s="809"/>
      <c r="AC64" s="664"/>
      <c r="AD64" s="664"/>
      <c r="AE64" s="810"/>
      <c r="AF64" s="656"/>
    </row>
    <row r="65" spans="1:32" s="657" customFormat="1" ht="14.25" customHeight="1" x14ac:dyDescent="0.3">
      <c r="A65" s="675"/>
      <c r="B65" s="805"/>
      <c r="C65" s="701"/>
      <c r="D65" s="702"/>
      <c r="E65" s="708"/>
      <c r="F65" s="661"/>
      <c r="G65" s="662"/>
      <c r="H65" s="812"/>
      <c r="I65" s="663"/>
      <c r="J65" s="664"/>
      <c r="K65" s="658"/>
      <c r="L65" s="664"/>
      <c r="M65" s="665"/>
      <c r="N65" s="806"/>
      <c r="O65" s="658"/>
      <c r="P65" s="813"/>
      <c r="Q65" s="814"/>
      <c r="R65" s="815"/>
      <c r="S65" s="708"/>
      <c r="T65" s="707"/>
      <c r="U65" s="816"/>
      <c r="V65" s="667"/>
      <c r="W65" s="668"/>
      <c r="X65" s="819"/>
      <c r="Y65" s="713"/>
      <c r="Z65" s="671"/>
      <c r="AA65" s="715"/>
      <c r="AB65" s="809"/>
      <c r="AC65" s="664"/>
      <c r="AD65" s="664"/>
      <c r="AE65" s="810"/>
      <c r="AF65" s="656"/>
    </row>
    <row r="66" spans="1:32" ht="14.25" customHeight="1" x14ac:dyDescent="0.3"/>
    <row r="67" spans="1:32" s="657" customFormat="1" ht="14.25" customHeight="1" x14ac:dyDescent="0.2">
      <c r="A67" s="675"/>
      <c r="B67" s="708"/>
      <c r="C67" s="701"/>
      <c r="D67" s="702"/>
      <c r="E67" s="708"/>
      <c r="F67" s="661"/>
      <c r="G67" s="658"/>
      <c r="H67" s="648"/>
      <c r="I67" s="689"/>
      <c r="J67" s="664"/>
      <c r="K67" s="689"/>
      <c r="L67" s="664"/>
      <c r="M67" s="708"/>
      <c r="N67" s="817"/>
      <c r="O67" s="807"/>
      <c r="P67" s="707"/>
      <c r="Q67" s="708"/>
      <c r="R67" s="818"/>
      <c r="S67" s="708"/>
      <c r="T67" s="707"/>
      <c r="U67" s="707"/>
      <c r="V67" s="711"/>
      <c r="W67" s="712"/>
      <c r="X67" s="819"/>
      <c r="Y67" s="713"/>
      <c r="Z67" s="820"/>
      <c r="AA67" s="715"/>
      <c r="AB67" s="809"/>
      <c r="AC67" s="664"/>
      <c r="AD67" s="664"/>
      <c r="AE67" s="810"/>
      <c r="AF67" s="811"/>
    </row>
    <row r="68" spans="1:32" s="657" customFormat="1" ht="14.25" customHeight="1" x14ac:dyDescent="0.2">
      <c r="A68" s="675"/>
      <c r="B68" s="708"/>
      <c r="C68" s="701"/>
      <c r="D68" s="702"/>
      <c r="E68" s="708"/>
      <c r="F68" s="661"/>
      <c r="G68" s="703"/>
      <c r="H68" s="664"/>
      <c r="I68" s="663"/>
      <c r="J68" s="664"/>
      <c r="K68" s="663"/>
      <c r="L68" s="664"/>
      <c r="M68" s="663"/>
      <c r="N68" s="806"/>
      <c r="O68" s="807"/>
      <c r="P68" s="717"/>
      <c r="Q68" s="821"/>
      <c r="R68" s="717"/>
      <c r="S68" s="708"/>
      <c r="T68" s="707"/>
      <c r="U68" s="707"/>
      <c r="V68" s="711"/>
      <c r="W68" s="712"/>
      <c r="X68" s="819"/>
      <c r="Y68" s="713"/>
      <c r="Z68" s="671"/>
      <c r="AA68" s="715"/>
      <c r="AB68" s="809"/>
      <c r="AC68" s="664"/>
      <c r="AD68" s="664"/>
      <c r="AE68" s="810"/>
      <c r="AF68" s="811"/>
    </row>
    <row r="69" spans="1:32" s="657" customFormat="1" ht="14.25" customHeight="1" x14ac:dyDescent="0.3">
      <c r="A69" s="675"/>
      <c r="B69" s="708"/>
      <c r="C69" s="701"/>
      <c r="D69" s="702"/>
      <c r="E69" s="708"/>
      <c r="F69" s="661"/>
      <c r="G69" s="662"/>
      <c r="H69" s="812"/>
      <c r="I69" s="663"/>
      <c r="J69" s="664"/>
      <c r="K69" s="658"/>
      <c r="L69" s="664"/>
      <c r="M69" s="665"/>
      <c r="N69" s="806"/>
      <c r="O69" s="658"/>
      <c r="P69" s="813"/>
      <c r="Q69" s="814"/>
      <c r="R69" s="815"/>
      <c r="S69" s="708"/>
      <c r="T69" s="707"/>
      <c r="U69" s="816"/>
      <c r="V69" s="667"/>
      <c r="W69" s="668"/>
      <c r="X69" s="819"/>
      <c r="Y69" s="713"/>
      <c r="Z69" s="671"/>
      <c r="AA69" s="715"/>
      <c r="AB69" s="809"/>
      <c r="AC69" s="664"/>
      <c r="AD69" s="664"/>
      <c r="AE69" s="810"/>
      <c r="AF69" s="811"/>
    </row>
    <row r="70" spans="1:32" ht="14.25" customHeight="1" x14ac:dyDescent="0.3"/>
    <row r="71" spans="1:32" s="657" customFormat="1" ht="14.25" customHeight="1" x14ac:dyDescent="0.2">
      <c r="A71" s="675"/>
      <c r="B71" s="708"/>
      <c r="C71" s="701"/>
      <c r="D71" s="702"/>
      <c r="E71" s="823"/>
      <c r="F71" s="661"/>
      <c r="G71" s="658"/>
      <c r="H71" s="648"/>
      <c r="I71" s="169"/>
      <c r="J71" s="664"/>
      <c r="K71" s="703"/>
      <c r="L71" s="664"/>
      <c r="M71" s="663"/>
      <c r="N71" s="663"/>
      <c r="O71" s="824"/>
      <c r="P71" s="707"/>
      <c r="Q71" s="708"/>
      <c r="R71" s="818"/>
      <c r="S71" s="708"/>
      <c r="T71" s="707"/>
      <c r="U71" s="707"/>
      <c r="V71" s="711"/>
      <c r="W71" s="712"/>
      <c r="X71" s="819"/>
      <c r="Y71" s="713"/>
      <c r="Z71" s="825"/>
      <c r="AA71" s="715"/>
      <c r="AB71" s="809"/>
      <c r="AC71" s="664"/>
      <c r="AD71" s="664"/>
      <c r="AE71" s="810"/>
      <c r="AF71" s="811"/>
    </row>
    <row r="72" spans="1:32" s="657" customFormat="1" ht="14.25" customHeight="1" x14ac:dyDescent="0.2">
      <c r="A72" s="675"/>
      <c r="B72" s="708"/>
      <c r="C72" s="701"/>
      <c r="D72" s="702"/>
      <c r="E72" s="826"/>
      <c r="F72" s="661"/>
      <c r="G72" s="703"/>
      <c r="H72" s="664"/>
      <c r="I72" s="703"/>
      <c r="J72" s="827"/>
      <c r="K72" s="663"/>
      <c r="L72" s="664"/>
      <c r="M72" s="663"/>
      <c r="N72" s="663"/>
      <c r="O72" s="824"/>
      <c r="P72" s="717"/>
      <c r="Q72" s="708"/>
      <c r="R72" s="717"/>
      <c r="S72" s="708"/>
      <c r="T72" s="707"/>
      <c r="U72" s="707"/>
      <c r="V72" s="828"/>
      <c r="W72" s="829"/>
      <c r="X72" s="819"/>
      <c r="Y72" s="713"/>
      <c r="Z72" s="825"/>
      <c r="AA72" s="715"/>
      <c r="AB72" s="809"/>
      <c r="AC72" s="664"/>
      <c r="AD72" s="664"/>
      <c r="AE72" s="810"/>
      <c r="AF72" s="811"/>
    </row>
    <row r="73" spans="1:32" ht="14.25" customHeight="1" x14ac:dyDescent="0.3"/>
    <row r="74" spans="1:32" ht="14.25" customHeight="1" x14ac:dyDescent="0.3"/>
    <row r="75" spans="1:32" s="657" customFormat="1" ht="14.25" customHeight="1" x14ac:dyDescent="0.2">
      <c r="A75" s="675"/>
      <c r="B75" s="708"/>
      <c r="C75" s="701"/>
      <c r="D75" s="702"/>
      <c r="E75" s="823"/>
      <c r="F75" s="661"/>
      <c r="G75" s="658"/>
      <c r="H75" s="648"/>
      <c r="I75" s="169"/>
      <c r="J75" s="664"/>
      <c r="K75" s="703"/>
      <c r="L75" s="664"/>
      <c r="M75" s="663"/>
      <c r="N75" s="663"/>
      <c r="O75" s="824"/>
      <c r="P75" s="707"/>
      <c r="Q75" s="708"/>
      <c r="R75" s="818"/>
      <c r="S75" s="708"/>
      <c r="T75" s="707"/>
      <c r="U75" s="707"/>
      <c r="V75" s="711"/>
      <c r="W75" s="712"/>
      <c r="X75" s="819"/>
      <c r="Y75" s="713"/>
      <c r="Z75" s="825"/>
      <c r="AA75" s="715"/>
      <c r="AB75" s="809"/>
      <c r="AC75" s="664"/>
      <c r="AD75" s="664"/>
      <c r="AE75" s="810"/>
      <c r="AF75" s="811"/>
    </row>
    <row r="76" spans="1:32" s="657" customFormat="1" ht="14.25" customHeight="1" x14ac:dyDescent="0.2">
      <c r="A76" s="675"/>
      <c r="B76" s="708"/>
      <c r="C76" s="701"/>
      <c r="D76" s="702"/>
      <c r="E76" s="826"/>
      <c r="F76" s="661"/>
      <c r="G76" s="703"/>
      <c r="H76" s="664"/>
      <c r="I76" s="703"/>
      <c r="J76" s="827"/>
      <c r="K76" s="663"/>
      <c r="L76" s="664"/>
      <c r="M76" s="663"/>
      <c r="N76" s="663"/>
      <c r="O76" s="824"/>
      <c r="P76" s="717"/>
      <c r="Q76" s="708"/>
      <c r="R76" s="717"/>
      <c r="S76" s="708"/>
      <c r="T76" s="707"/>
      <c r="U76" s="707"/>
      <c r="V76" s="828"/>
      <c r="W76" s="829"/>
      <c r="X76" s="819"/>
      <c r="Y76" s="713"/>
      <c r="Z76" s="825"/>
      <c r="AA76" s="715"/>
      <c r="AB76" s="809"/>
      <c r="AC76" s="664"/>
      <c r="AD76" s="664"/>
      <c r="AE76" s="810"/>
      <c r="AF76" s="811"/>
    </row>
    <row r="77" spans="1:32" ht="14.25" customHeight="1" x14ac:dyDescent="0.3">
      <c r="AF77" s="811"/>
    </row>
    <row r="78" spans="1:32" ht="14.25" customHeight="1" x14ac:dyDescent="0.3"/>
    <row r="79" spans="1:32" ht="14.25" customHeight="1" x14ac:dyDescent="0.3"/>
    <row r="80" spans="1:32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</sheetData>
  <conditionalFormatting sqref="V34">
    <cfRule type="expression" dxfId="917" priority="26">
      <formula>IF(V34="Previše sati!",1,0)</formula>
    </cfRule>
  </conditionalFormatting>
  <conditionalFormatting sqref="V42">
    <cfRule type="expression" dxfId="916" priority="25">
      <formula>IF(V42="Previše sati!",1,0)</formula>
    </cfRule>
  </conditionalFormatting>
  <conditionalFormatting sqref="V33">
    <cfRule type="expression" dxfId="915" priority="27">
      <formula>IF(V33="Previše sati!",1,0)</formula>
    </cfRule>
  </conditionalFormatting>
  <conditionalFormatting sqref="V43">
    <cfRule type="expression" dxfId="914" priority="24">
      <formula>IF(V43="Previše sati!",1,0)</formula>
    </cfRule>
  </conditionalFormatting>
  <conditionalFormatting sqref="V48">
    <cfRule type="expression" dxfId="913" priority="22">
      <formula>IF(V48="Previše sati!",1,0)</formula>
    </cfRule>
  </conditionalFormatting>
  <conditionalFormatting sqref="V47">
    <cfRule type="expression" dxfId="912" priority="23">
      <formula>IF(V47="Previše sati!",1,0)</formula>
    </cfRule>
  </conditionalFormatting>
  <conditionalFormatting sqref="V29">
    <cfRule type="expression" dxfId="911" priority="21">
      <formula>IF(V29="Previše sati!",1,0)</formula>
    </cfRule>
  </conditionalFormatting>
  <conditionalFormatting sqref="V56">
    <cfRule type="expression" dxfId="910" priority="20">
      <formula>IF(V56="Previše sati!",1,0)</formula>
    </cfRule>
  </conditionalFormatting>
  <conditionalFormatting sqref="V64">
    <cfRule type="expression" dxfId="909" priority="17">
      <formula>IF(V64="Previše sati!",1,0)</formula>
    </cfRule>
  </conditionalFormatting>
  <conditionalFormatting sqref="V55">
    <cfRule type="expression" dxfId="908" priority="19">
      <formula>IF(V55="Previše sati!",1,0)</formula>
    </cfRule>
  </conditionalFormatting>
  <conditionalFormatting sqref="V63">
    <cfRule type="expression" dxfId="907" priority="18">
      <formula>IF(V63="Previše sati!",1,0)</formula>
    </cfRule>
  </conditionalFormatting>
  <conditionalFormatting sqref="V71">
    <cfRule type="expression" dxfId="906" priority="16">
      <formula>IF(V71="Previše sati!",1,0)</formula>
    </cfRule>
  </conditionalFormatting>
  <conditionalFormatting sqref="V75">
    <cfRule type="expression" dxfId="905" priority="15">
      <formula>IF(V75="Previše sati!",1,0)</formula>
    </cfRule>
  </conditionalFormatting>
  <conditionalFormatting sqref="V19">
    <cfRule type="expression" dxfId="904" priority="13">
      <formula>IF(V19="Previše sati!",1,0)</formula>
    </cfRule>
  </conditionalFormatting>
  <conditionalFormatting sqref="V24">
    <cfRule type="expression" dxfId="903" priority="14">
      <formula>IF(V24="Previše sati!",1,0)</formula>
    </cfRule>
  </conditionalFormatting>
  <conditionalFormatting sqref="V15">
    <cfRule type="expression" dxfId="902" priority="12">
      <formula>IF(V15="Previše sati!",1,0)</formula>
    </cfRule>
  </conditionalFormatting>
  <conditionalFormatting sqref="V39">
    <cfRule type="expression" dxfId="901" priority="10">
      <formula>IF(V39="Previše sati!",1,0)</formula>
    </cfRule>
  </conditionalFormatting>
  <conditionalFormatting sqref="V38">
    <cfRule type="expression" dxfId="900" priority="11">
      <formula>IF(V38="Previše sati!",1,0)</formula>
    </cfRule>
  </conditionalFormatting>
  <conditionalFormatting sqref="V60">
    <cfRule type="expression" dxfId="899" priority="8">
      <formula>IF(V60="Previše sati!",1,0)</formula>
    </cfRule>
  </conditionalFormatting>
  <conditionalFormatting sqref="V59">
    <cfRule type="expression" dxfId="898" priority="9">
      <formula>IF(V59="Previše sati!",1,0)</formula>
    </cfRule>
  </conditionalFormatting>
  <conditionalFormatting sqref="V68">
    <cfRule type="expression" dxfId="897" priority="6">
      <formula>IF(V68="Previše sati!",1,0)</formula>
    </cfRule>
  </conditionalFormatting>
  <conditionalFormatting sqref="V67">
    <cfRule type="expression" dxfId="896" priority="7">
      <formula>IF(V67="Previše sati!",1,0)</formula>
    </cfRule>
  </conditionalFormatting>
  <conditionalFormatting sqref="V52">
    <cfRule type="expression" dxfId="895" priority="4">
      <formula>IF(V52="Previše sati!",1,0)</formula>
    </cfRule>
  </conditionalFormatting>
  <conditionalFormatting sqref="V51">
    <cfRule type="expression" dxfId="894" priority="5">
      <formula>IF(V51="Previše sati!",1,0)</formula>
    </cfRule>
  </conditionalFormatting>
  <conditionalFormatting sqref="V40">
    <cfRule type="expression" dxfId="893" priority="3">
      <formula>IF(V40="Previše sati!",1,0)</formula>
    </cfRule>
  </conditionalFormatting>
  <dataValidations count="1">
    <dataValidation type="list" allowBlank="1" showInputMessage="1" showErrorMessage="1" sqref="R29 N15 P18:P19 N29 R18:R19 P29 N19 Q18 S18:T18 O18 R32:U32 P24 N24 R15 P15 R37:U37 N40 R40 P40 U40 U15:U24 R24 U26:U31">
      <formula1>#REF!</formula1>
    </dataValidation>
  </dataValidation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'[1]Odabir - ne diraj'!#REF!</xm:f>
          </x14:formula1>
          <xm:sqref>M24 M15 M19 M40 R20:R21 P20:P21 R30 O71:U72 O75:U76 P30 R16 P16 E71 E75 E42 E51:E53 E59:E61 E33:E35 E38:E40 C15:C17 C71 C33:C35 C47:C49 C67:C69 C63:C65 C75 C42:C43 C59:C61 C51:C53 C55:C57 C38:C40 C28:C31 C45 E63:E65 E67:E69 E55:E57 M29:M30 O19:O21 O29:O30 O15:O16 O38:O40 S67:S69 S63:S65 S33:S36 S59:S61 S51:S53 S55:S57 S38:S49 O33:R34 O42:R43 O47:R48 O55:R56 O63:R64 O51:R52 O59:R60 O67:R68 M33:N33 M42:N42 S15:T17 M55:N55 M38:N38 R38:R39 P38:P39 T38:T40 T33:U34 T42:U43 T47:U48 M47:N47 T55:U56 T63:U64 M63:N63 U38:U39 T59:U60 M59:N59 T67:U68 M67:N67 T51:U52 M51:N51 Q15:Q16 Q19:Q21 Q38:Q40 Q29:Q30 Q23:Q24 S19:T24 O24 C19:C24 E15:E24 E26:E28 Q26:Q27 S26:T31 O26:P26 R26 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I127"/>
  <sheetViews>
    <sheetView topLeftCell="A88" zoomScale="106" zoomScaleNormal="106" workbookViewId="0">
      <selection activeCell="AJ92" sqref="AJ92"/>
    </sheetView>
  </sheetViews>
  <sheetFormatPr defaultColWidth="8.88671875" defaultRowHeight="13.8" x14ac:dyDescent="0.25"/>
  <cols>
    <col min="1" max="1" width="9.33203125" style="139" customWidth="1"/>
    <col min="2" max="2" width="8.109375" style="512" customWidth="1"/>
    <col min="3" max="3" width="7.109375" style="454" customWidth="1"/>
    <col min="4" max="4" width="5.109375" style="1195" customWidth="1"/>
    <col min="5" max="5" width="4.6640625" style="462" customWidth="1"/>
    <col min="6" max="6" width="3.6640625" style="462" customWidth="1"/>
    <col min="7" max="8" width="5.88671875" style="462" customWidth="1"/>
    <col min="9" max="10" width="2.33203125" style="462" customWidth="1"/>
    <col min="11" max="25" width="2.6640625" style="462" customWidth="1"/>
    <col min="26" max="26" width="4.88671875" style="462" customWidth="1"/>
    <col min="27" max="27" width="2.6640625" style="462" customWidth="1"/>
    <col min="28" max="28" width="6.88671875" style="510" customWidth="1"/>
    <col min="29" max="29" width="5" style="584" customWidth="1"/>
    <col min="30" max="30" width="3" style="462" customWidth="1"/>
    <col min="31" max="31" width="3.33203125" style="462" customWidth="1"/>
    <col min="32" max="32" width="3.6640625" style="462" customWidth="1"/>
    <col min="33" max="33" width="3.109375" style="462" customWidth="1"/>
    <col min="34" max="34" width="3" style="462" customWidth="1"/>
    <col min="35" max="35" width="3.33203125" style="462" customWidth="1"/>
    <col min="36" max="37" width="2.88671875" style="462" customWidth="1"/>
    <col min="38" max="39" width="3" style="462" customWidth="1"/>
    <col min="40" max="40" width="3.6640625" style="462" customWidth="1"/>
    <col min="41" max="41" width="3" style="462" customWidth="1"/>
    <col min="42" max="44" width="3.5546875" style="462" customWidth="1"/>
    <col min="45" max="45" width="3" style="462" customWidth="1"/>
    <col min="46" max="46" width="3.109375" style="462" customWidth="1"/>
    <col min="47" max="47" width="3" style="462" customWidth="1"/>
    <col min="48" max="48" width="5.109375" style="457" customWidth="1"/>
    <col min="49" max="49" width="5.44140625" style="19" hidden="1" customWidth="1"/>
    <col min="50" max="50" width="6" style="20" customWidth="1"/>
    <col min="51" max="51" width="5.33203125" style="21" hidden="1" customWidth="1"/>
    <col min="52" max="52" width="3.33203125" style="1258" customWidth="1"/>
    <col min="53" max="53" width="4.44140625" style="13" customWidth="1"/>
    <col min="54" max="54" width="4" style="13" hidden="1" customWidth="1"/>
    <col min="55" max="55" width="3.109375" style="513" customWidth="1"/>
    <col min="56" max="57" width="2.88671875" style="462" customWidth="1"/>
    <col min="58" max="58" width="4.6640625" style="462" customWidth="1"/>
    <col min="59" max="59" width="3.33203125" style="462" customWidth="1"/>
    <col min="60" max="60" width="4.88671875" style="463" hidden="1" customWidth="1"/>
    <col min="61" max="61" width="6.44140625" style="585" customWidth="1"/>
    <col min="62" max="62" width="6.33203125" style="465" hidden="1" customWidth="1"/>
    <col min="63" max="63" width="8.44140625" style="1240" customWidth="1"/>
    <col min="64" max="64" width="5.44140625" style="4" customWidth="1"/>
    <col min="65" max="66" width="4.44140625" style="1298" customWidth="1"/>
    <col min="67" max="67" width="4.44140625" style="17" customWidth="1"/>
    <col min="68" max="68" width="6.5546875" style="17" customWidth="1"/>
    <col min="69" max="69" width="4.44140625" style="3" customWidth="1"/>
    <col min="70" max="70" width="3.44140625" style="3" customWidth="1"/>
    <col min="71" max="71" width="3.109375" style="3" customWidth="1"/>
    <col min="72" max="77" width="3.44140625" style="3" customWidth="1"/>
    <col min="78" max="78" width="7.44140625" style="3" customWidth="1"/>
    <col min="79" max="79" width="4.33203125" style="3" customWidth="1"/>
    <col min="80" max="82" width="4" style="3" customWidth="1"/>
    <col min="83" max="83" width="4.109375" style="4" customWidth="1"/>
    <col min="84" max="84" width="3.88671875" style="4" customWidth="1"/>
    <col min="85" max="85" width="3.44140625" style="4" customWidth="1"/>
    <col min="86" max="86" width="4" style="4" customWidth="1"/>
    <col min="87" max="87" width="4.109375" style="4" customWidth="1"/>
    <col min="88" max="88" width="6.5546875" style="17" customWidth="1"/>
    <col min="89" max="89" width="4.44140625" style="3" customWidth="1"/>
    <col min="90" max="90" width="3.44140625" style="3" customWidth="1"/>
    <col min="91" max="91" width="3.109375" style="3" customWidth="1"/>
    <col min="92" max="97" width="3.44140625" style="3" customWidth="1"/>
    <col min="98" max="98" width="7.44140625" style="3" customWidth="1"/>
    <col min="99" max="99" width="4.33203125" style="3" customWidth="1"/>
    <col min="100" max="102" width="4" style="3" customWidth="1"/>
    <col min="103" max="103" width="4.109375" style="4" customWidth="1"/>
    <col min="104" max="104" width="3.88671875" style="4" customWidth="1"/>
    <col min="105" max="105" width="3.44140625" style="4" customWidth="1"/>
    <col min="106" max="106" width="4" style="4" customWidth="1"/>
    <col min="107" max="107" width="4.109375" style="4" customWidth="1"/>
    <col min="108" max="108" width="6.5546875" style="17" customWidth="1"/>
    <col min="109" max="109" width="4.44140625" style="3" customWidth="1"/>
    <col min="110" max="110" width="3.44140625" style="3" customWidth="1"/>
    <col min="111" max="111" width="3.109375" style="3" customWidth="1"/>
    <col min="112" max="117" width="3.44140625" style="3" customWidth="1"/>
    <col min="118" max="118" width="7.44140625" style="3" customWidth="1"/>
    <col min="119" max="119" width="4.33203125" style="3" customWidth="1"/>
    <col min="120" max="122" width="4" style="3" customWidth="1"/>
    <col min="123" max="123" width="4.109375" style="4" customWidth="1"/>
    <col min="124" max="124" width="3.88671875" style="4" customWidth="1"/>
    <col min="125" max="125" width="3.44140625" style="4" customWidth="1"/>
    <col min="126" max="126" width="4" style="4" customWidth="1"/>
    <col min="127" max="127" width="4.109375" style="4" customWidth="1"/>
    <col min="128" max="271" width="8.88671875" style="4"/>
    <col min="272" max="272" width="12.44140625" style="4" customWidth="1"/>
    <col min="273" max="273" width="8.109375" style="4" customWidth="1"/>
    <col min="274" max="274" width="10.6640625" style="4" customWidth="1"/>
    <col min="275" max="275" width="5.109375" style="4" customWidth="1"/>
    <col min="276" max="276" width="4.109375" style="4" customWidth="1"/>
    <col min="277" max="277" width="3.6640625" style="4" customWidth="1"/>
    <col min="278" max="278" width="3.109375" style="4" customWidth="1"/>
    <col min="279" max="280" width="2.33203125" style="4" customWidth="1"/>
    <col min="281" max="286" width="2.6640625" style="4" customWidth="1"/>
    <col min="287" max="287" width="4.6640625" style="4" customWidth="1"/>
    <col min="288" max="288" width="4.44140625" style="4" customWidth="1"/>
    <col min="289" max="289" width="2.44140625" style="4" customWidth="1"/>
    <col min="290" max="290" width="3" style="4" customWidth="1"/>
    <col min="291" max="291" width="3.33203125" style="4" customWidth="1"/>
    <col min="292" max="292" width="3.6640625" style="4" customWidth="1"/>
    <col min="293" max="298" width="2.44140625" style="4" customWidth="1"/>
    <col min="299" max="299" width="3.6640625" style="4" customWidth="1"/>
    <col min="300" max="304" width="2.44140625" style="4" customWidth="1"/>
    <col min="305" max="305" width="3.44140625" style="4" customWidth="1"/>
    <col min="306" max="306" width="0" style="4" hidden="1" customWidth="1"/>
    <col min="307" max="307" width="4.44140625" style="4" customWidth="1"/>
    <col min="308" max="308" width="0" style="4" hidden="1" customWidth="1"/>
    <col min="309" max="309" width="3.33203125" style="4" customWidth="1"/>
    <col min="310" max="310" width="0" style="4" hidden="1" customWidth="1"/>
    <col min="311" max="311" width="3.33203125" style="4" customWidth="1"/>
    <col min="312" max="312" width="0" style="4" hidden="1" customWidth="1"/>
    <col min="313" max="313" width="3.33203125" style="4" customWidth="1"/>
    <col min="314" max="316" width="2.44140625" style="4" customWidth="1"/>
    <col min="317" max="317" width="4" style="4" customWidth="1"/>
    <col min="318" max="318" width="3.33203125" style="4" customWidth="1"/>
    <col min="319" max="319" width="0" style="4" hidden="1" customWidth="1"/>
    <col min="320" max="320" width="3.6640625" style="4" customWidth="1"/>
    <col min="321" max="322" width="0" style="4" hidden="1" customWidth="1"/>
    <col min="323" max="323" width="4.44140625" style="4" customWidth="1"/>
    <col min="324" max="324" width="7" style="4" customWidth="1"/>
    <col min="325" max="325" width="4.44140625" style="4" customWidth="1"/>
    <col min="326" max="326" width="2.44140625" style="4" customWidth="1"/>
    <col min="327" max="327" width="3.109375" style="4" customWidth="1"/>
    <col min="328" max="333" width="3.44140625" style="4" customWidth="1"/>
    <col min="334" max="334" width="7.44140625" style="4" customWidth="1"/>
    <col min="335" max="335" width="4.33203125" style="4" customWidth="1"/>
    <col min="336" max="338" width="4" style="4" customWidth="1"/>
    <col min="339" max="339" width="4.109375" style="4" customWidth="1"/>
    <col min="340" max="340" width="3.88671875" style="4" customWidth="1"/>
    <col min="341" max="341" width="3.44140625" style="4" customWidth="1"/>
    <col min="342" max="342" width="4" style="4" customWidth="1"/>
    <col min="343" max="343" width="4.109375" style="4" customWidth="1"/>
    <col min="344" max="527" width="8.88671875" style="4"/>
    <col min="528" max="528" width="12.44140625" style="4" customWidth="1"/>
    <col min="529" max="529" width="8.109375" style="4" customWidth="1"/>
    <col min="530" max="530" width="10.6640625" style="4" customWidth="1"/>
    <col min="531" max="531" width="5.109375" style="4" customWidth="1"/>
    <col min="532" max="532" width="4.109375" style="4" customWidth="1"/>
    <col min="533" max="533" width="3.6640625" style="4" customWidth="1"/>
    <col min="534" max="534" width="3.109375" style="4" customWidth="1"/>
    <col min="535" max="536" width="2.33203125" style="4" customWidth="1"/>
    <col min="537" max="542" width="2.6640625" style="4" customWidth="1"/>
    <col min="543" max="543" width="4.6640625" style="4" customWidth="1"/>
    <col min="544" max="544" width="4.44140625" style="4" customWidth="1"/>
    <col min="545" max="545" width="2.44140625" style="4" customWidth="1"/>
    <col min="546" max="546" width="3" style="4" customWidth="1"/>
    <col min="547" max="547" width="3.33203125" style="4" customWidth="1"/>
    <col min="548" max="548" width="3.6640625" style="4" customWidth="1"/>
    <col min="549" max="554" width="2.44140625" style="4" customWidth="1"/>
    <col min="555" max="555" width="3.6640625" style="4" customWidth="1"/>
    <col min="556" max="560" width="2.44140625" style="4" customWidth="1"/>
    <col min="561" max="561" width="3.44140625" style="4" customWidth="1"/>
    <col min="562" max="562" width="0" style="4" hidden="1" customWidth="1"/>
    <col min="563" max="563" width="4.44140625" style="4" customWidth="1"/>
    <col min="564" max="564" width="0" style="4" hidden="1" customWidth="1"/>
    <col min="565" max="565" width="3.33203125" style="4" customWidth="1"/>
    <col min="566" max="566" width="0" style="4" hidden="1" customWidth="1"/>
    <col min="567" max="567" width="3.33203125" style="4" customWidth="1"/>
    <col min="568" max="568" width="0" style="4" hidden="1" customWidth="1"/>
    <col min="569" max="569" width="3.33203125" style="4" customWidth="1"/>
    <col min="570" max="572" width="2.44140625" style="4" customWidth="1"/>
    <col min="573" max="573" width="4" style="4" customWidth="1"/>
    <col min="574" max="574" width="3.33203125" style="4" customWidth="1"/>
    <col min="575" max="575" width="0" style="4" hidden="1" customWidth="1"/>
    <col min="576" max="576" width="3.6640625" style="4" customWidth="1"/>
    <col min="577" max="578" width="0" style="4" hidden="1" customWidth="1"/>
    <col min="579" max="579" width="4.44140625" style="4" customWidth="1"/>
    <col min="580" max="580" width="7" style="4" customWidth="1"/>
    <col min="581" max="581" width="4.44140625" style="4" customWidth="1"/>
    <col min="582" max="582" width="2.44140625" style="4" customWidth="1"/>
    <col min="583" max="583" width="3.109375" style="4" customWidth="1"/>
    <col min="584" max="589" width="3.44140625" style="4" customWidth="1"/>
    <col min="590" max="590" width="7.44140625" style="4" customWidth="1"/>
    <col min="591" max="591" width="4.33203125" style="4" customWidth="1"/>
    <col min="592" max="594" width="4" style="4" customWidth="1"/>
    <col min="595" max="595" width="4.109375" style="4" customWidth="1"/>
    <col min="596" max="596" width="3.88671875" style="4" customWidth="1"/>
    <col min="597" max="597" width="3.44140625" style="4" customWidth="1"/>
    <col min="598" max="598" width="4" style="4" customWidth="1"/>
    <col min="599" max="599" width="4.109375" style="4" customWidth="1"/>
    <col min="600" max="783" width="8.88671875" style="4"/>
    <col min="784" max="784" width="12.44140625" style="4" customWidth="1"/>
    <col min="785" max="785" width="8.109375" style="4" customWidth="1"/>
    <col min="786" max="786" width="10.6640625" style="4" customWidth="1"/>
    <col min="787" max="787" width="5.109375" style="4" customWidth="1"/>
    <col min="788" max="788" width="4.109375" style="4" customWidth="1"/>
    <col min="789" max="789" width="3.6640625" style="4" customWidth="1"/>
    <col min="790" max="790" width="3.109375" style="4" customWidth="1"/>
    <col min="791" max="792" width="2.33203125" style="4" customWidth="1"/>
    <col min="793" max="798" width="2.6640625" style="4" customWidth="1"/>
    <col min="799" max="799" width="4.6640625" style="4" customWidth="1"/>
    <col min="800" max="800" width="4.44140625" style="4" customWidth="1"/>
    <col min="801" max="801" width="2.44140625" style="4" customWidth="1"/>
    <col min="802" max="802" width="3" style="4" customWidth="1"/>
    <col min="803" max="803" width="3.33203125" style="4" customWidth="1"/>
    <col min="804" max="804" width="3.6640625" style="4" customWidth="1"/>
    <col min="805" max="810" width="2.44140625" style="4" customWidth="1"/>
    <col min="811" max="811" width="3.6640625" style="4" customWidth="1"/>
    <col min="812" max="816" width="2.44140625" style="4" customWidth="1"/>
    <col min="817" max="817" width="3.44140625" style="4" customWidth="1"/>
    <col min="818" max="818" width="0" style="4" hidden="1" customWidth="1"/>
    <col min="819" max="819" width="4.44140625" style="4" customWidth="1"/>
    <col min="820" max="820" width="0" style="4" hidden="1" customWidth="1"/>
    <col min="821" max="821" width="3.33203125" style="4" customWidth="1"/>
    <col min="822" max="822" width="0" style="4" hidden="1" customWidth="1"/>
    <col min="823" max="823" width="3.33203125" style="4" customWidth="1"/>
    <col min="824" max="824" width="0" style="4" hidden="1" customWidth="1"/>
    <col min="825" max="825" width="3.33203125" style="4" customWidth="1"/>
    <col min="826" max="828" width="2.44140625" style="4" customWidth="1"/>
    <col min="829" max="829" width="4" style="4" customWidth="1"/>
    <col min="830" max="830" width="3.33203125" style="4" customWidth="1"/>
    <col min="831" max="831" width="0" style="4" hidden="1" customWidth="1"/>
    <col min="832" max="832" width="3.6640625" style="4" customWidth="1"/>
    <col min="833" max="834" width="0" style="4" hidden="1" customWidth="1"/>
    <col min="835" max="835" width="4.44140625" style="4" customWidth="1"/>
    <col min="836" max="836" width="7" style="4" customWidth="1"/>
    <col min="837" max="837" width="4.44140625" style="4" customWidth="1"/>
    <col min="838" max="838" width="2.44140625" style="4" customWidth="1"/>
    <col min="839" max="839" width="3.109375" style="4" customWidth="1"/>
    <col min="840" max="845" width="3.44140625" style="4" customWidth="1"/>
    <col min="846" max="846" width="7.44140625" style="4" customWidth="1"/>
    <col min="847" max="847" width="4.33203125" style="4" customWidth="1"/>
    <col min="848" max="850" width="4" style="4" customWidth="1"/>
    <col min="851" max="851" width="4.109375" style="4" customWidth="1"/>
    <col min="852" max="852" width="3.88671875" style="4" customWidth="1"/>
    <col min="853" max="853" width="3.44140625" style="4" customWidth="1"/>
    <col min="854" max="854" width="4" style="4" customWidth="1"/>
    <col min="855" max="855" width="4.109375" style="4" customWidth="1"/>
    <col min="856" max="1039" width="8.88671875" style="4"/>
    <col min="1040" max="1040" width="12.44140625" style="4" customWidth="1"/>
    <col min="1041" max="1041" width="8.109375" style="4" customWidth="1"/>
    <col min="1042" max="1042" width="10.6640625" style="4" customWidth="1"/>
    <col min="1043" max="1043" width="5.109375" style="4" customWidth="1"/>
    <col min="1044" max="1044" width="4.109375" style="4" customWidth="1"/>
    <col min="1045" max="1045" width="3.6640625" style="4" customWidth="1"/>
    <col min="1046" max="1046" width="3.109375" style="4" customWidth="1"/>
    <col min="1047" max="1048" width="2.33203125" style="4" customWidth="1"/>
    <col min="1049" max="1054" width="2.6640625" style="4" customWidth="1"/>
    <col min="1055" max="1055" width="4.6640625" style="4" customWidth="1"/>
    <col min="1056" max="1056" width="4.44140625" style="4" customWidth="1"/>
    <col min="1057" max="1057" width="2.44140625" style="4" customWidth="1"/>
    <col min="1058" max="1058" width="3" style="4" customWidth="1"/>
    <col min="1059" max="1059" width="3.33203125" style="4" customWidth="1"/>
    <col min="1060" max="1060" width="3.6640625" style="4" customWidth="1"/>
    <col min="1061" max="1066" width="2.44140625" style="4" customWidth="1"/>
    <col min="1067" max="1067" width="3.6640625" style="4" customWidth="1"/>
    <col min="1068" max="1072" width="2.44140625" style="4" customWidth="1"/>
    <col min="1073" max="1073" width="3.44140625" style="4" customWidth="1"/>
    <col min="1074" max="1074" width="0" style="4" hidden="1" customWidth="1"/>
    <col min="1075" max="1075" width="4.44140625" style="4" customWidth="1"/>
    <col min="1076" max="1076" width="0" style="4" hidden="1" customWidth="1"/>
    <col min="1077" max="1077" width="3.33203125" style="4" customWidth="1"/>
    <col min="1078" max="1078" width="0" style="4" hidden="1" customWidth="1"/>
    <col min="1079" max="1079" width="3.33203125" style="4" customWidth="1"/>
    <col min="1080" max="1080" width="0" style="4" hidden="1" customWidth="1"/>
    <col min="1081" max="1081" width="3.33203125" style="4" customWidth="1"/>
    <col min="1082" max="1084" width="2.44140625" style="4" customWidth="1"/>
    <col min="1085" max="1085" width="4" style="4" customWidth="1"/>
    <col min="1086" max="1086" width="3.33203125" style="4" customWidth="1"/>
    <col min="1087" max="1087" width="0" style="4" hidden="1" customWidth="1"/>
    <col min="1088" max="1088" width="3.6640625" style="4" customWidth="1"/>
    <col min="1089" max="1090" width="0" style="4" hidden="1" customWidth="1"/>
    <col min="1091" max="1091" width="4.44140625" style="4" customWidth="1"/>
    <col min="1092" max="1092" width="7" style="4" customWidth="1"/>
    <col min="1093" max="1093" width="4.44140625" style="4" customWidth="1"/>
    <col min="1094" max="1094" width="2.44140625" style="4" customWidth="1"/>
    <col min="1095" max="1095" width="3.109375" style="4" customWidth="1"/>
    <col min="1096" max="1101" width="3.44140625" style="4" customWidth="1"/>
    <col min="1102" max="1102" width="7.44140625" style="4" customWidth="1"/>
    <col min="1103" max="1103" width="4.33203125" style="4" customWidth="1"/>
    <col min="1104" max="1106" width="4" style="4" customWidth="1"/>
    <col min="1107" max="1107" width="4.109375" style="4" customWidth="1"/>
    <col min="1108" max="1108" width="3.88671875" style="4" customWidth="1"/>
    <col min="1109" max="1109" width="3.44140625" style="4" customWidth="1"/>
    <col min="1110" max="1110" width="4" style="4" customWidth="1"/>
    <col min="1111" max="1111" width="4.109375" style="4" customWidth="1"/>
    <col min="1112" max="1295" width="8.88671875" style="4"/>
    <col min="1296" max="1296" width="12.44140625" style="4" customWidth="1"/>
    <col min="1297" max="1297" width="8.109375" style="4" customWidth="1"/>
    <col min="1298" max="1298" width="10.6640625" style="4" customWidth="1"/>
    <col min="1299" max="1299" width="5.109375" style="4" customWidth="1"/>
    <col min="1300" max="1300" width="4.109375" style="4" customWidth="1"/>
    <col min="1301" max="1301" width="3.6640625" style="4" customWidth="1"/>
    <col min="1302" max="1302" width="3.109375" style="4" customWidth="1"/>
    <col min="1303" max="1304" width="2.33203125" style="4" customWidth="1"/>
    <col min="1305" max="1310" width="2.6640625" style="4" customWidth="1"/>
    <col min="1311" max="1311" width="4.6640625" style="4" customWidth="1"/>
    <col min="1312" max="1312" width="4.44140625" style="4" customWidth="1"/>
    <col min="1313" max="1313" width="2.44140625" style="4" customWidth="1"/>
    <col min="1314" max="1314" width="3" style="4" customWidth="1"/>
    <col min="1315" max="1315" width="3.33203125" style="4" customWidth="1"/>
    <col min="1316" max="1316" width="3.6640625" style="4" customWidth="1"/>
    <col min="1317" max="1322" width="2.44140625" style="4" customWidth="1"/>
    <col min="1323" max="1323" width="3.6640625" style="4" customWidth="1"/>
    <col min="1324" max="1328" width="2.44140625" style="4" customWidth="1"/>
    <col min="1329" max="1329" width="3.44140625" style="4" customWidth="1"/>
    <col min="1330" max="1330" width="0" style="4" hidden="1" customWidth="1"/>
    <col min="1331" max="1331" width="4.44140625" style="4" customWidth="1"/>
    <col min="1332" max="1332" width="0" style="4" hidden="1" customWidth="1"/>
    <col min="1333" max="1333" width="3.33203125" style="4" customWidth="1"/>
    <col min="1334" max="1334" width="0" style="4" hidden="1" customWidth="1"/>
    <col min="1335" max="1335" width="3.33203125" style="4" customWidth="1"/>
    <col min="1336" max="1336" width="0" style="4" hidden="1" customWidth="1"/>
    <col min="1337" max="1337" width="3.33203125" style="4" customWidth="1"/>
    <col min="1338" max="1340" width="2.44140625" style="4" customWidth="1"/>
    <col min="1341" max="1341" width="4" style="4" customWidth="1"/>
    <col min="1342" max="1342" width="3.33203125" style="4" customWidth="1"/>
    <col min="1343" max="1343" width="0" style="4" hidden="1" customWidth="1"/>
    <col min="1344" max="1344" width="3.6640625" style="4" customWidth="1"/>
    <col min="1345" max="1346" width="0" style="4" hidden="1" customWidth="1"/>
    <col min="1347" max="1347" width="4.44140625" style="4" customWidth="1"/>
    <col min="1348" max="1348" width="7" style="4" customWidth="1"/>
    <col min="1349" max="1349" width="4.44140625" style="4" customWidth="1"/>
    <col min="1350" max="1350" width="2.44140625" style="4" customWidth="1"/>
    <col min="1351" max="1351" width="3.109375" style="4" customWidth="1"/>
    <col min="1352" max="1357" width="3.44140625" style="4" customWidth="1"/>
    <col min="1358" max="1358" width="7.44140625" style="4" customWidth="1"/>
    <col min="1359" max="1359" width="4.33203125" style="4" customWidth="1"/>
    <col min="1360" max="1362" width="4" style="4" customWidth="1"/>
    <col min="1363" max="1363" width="4.109375" style="4" customWidth="1"/>
    <col min="1364" max="1364" width="3.88671875" style="4" customWidth="1"/>
    <col min="1365" max="1365" width="3.44140625" style="4" customWidth="1"/>
    <col min="1366" max="1366" width="4" style="4" customWidth="1"/>
    <col min="1367" max="1367" width="4.109375" style="4" customWidth="1"/>
    <col min="1368" max="1551" width="8.88671875" style="4"/>
    <col min="1552" max="1552" width="12.44140625" style="4" customWidth="1"/>
    <col min="1553" max="1553" width="8.109375" style="4" customWidth="1"/>
    <col min="1554" max="1554" width="10.6640625" style="4" customWidth="1"/>
    <col min="1555" max="1555" width="5.109375" style="4" customWidth="1"/>
    <col min="1556" max="1556" width="4.109375" style="4" customWidth="1"/>
    <col min="1557" max="1557" width="3.6640625" style="4" customWidth="1"/>
    <col min="1558" max="1558" width="3.109375" style="4" customWidth="1"/>
    <col min="1559" max="1560" width="2.33203125" style="4" customWidth="1"/>
    <col min="1561" max="1566" width="2.6640625" style="4" customWidth="1"/>
    <col min="1567" max="1567" width="4.6640625" style="4" customWidth="1"/>
    <col min="1568" max="1568" width="4.44140625" style="4" customWidth="1"/>
    <col min="1569" max="1569" width="2.44140625" style="4" customWidth="1"/>
    <col min="1570" max="1570" width="3" style="4" customWidth="1"/>
    <col min="1571" max="1571" width="3.33203125" style="4" customWidth="1"/>
    <col min="1572" max="1572" width="3.6640625" style="4" customWidth="1"/>
    <col min="1573" max="1578" width="2.44140625" style="4" customWidth="1"/>
    <col min="1579" max="1579" width="3.6640625" style="4" customWidth="1"/>
    <col min="1580" max="1584" width="2.44140625" style="4" customWidth="1"/>
    <col min="1585" max="1585" width="3.44140625" style="4" customWidth="1"/>
    <col min="1586" max="1586" width="0" style="4" hidden="1" customWidth="1"/>
    <col min="1587" max="1587" width="4.44140625" style="4" customWidth="1"/>
    <col min="1588" max="1588" width="0" style="4" hidden="1" customWidth="1"/>
    <col min="1589" max="1589" width="3.33203125" style="4" customWidth="1"/>
    <col min="1590" max="1590" width="0" style="4" hidden="1" customWidth="1"/>
    <col min="1591" max="1591" width="3.33203125" style="4" customWidth="1"/>
    <col min="1592" max="1592" width="0" style="4" hidden="1" customWidth="1"/>
    <col min="1593" max="1593" width="3.33203125" style="4" customWidth="1"/>
    <col min="1594" max="1596" width="2.44140625" style="4" customWidth="1"/>
    <col min="1597" max="1597" width="4" style="4" customWidth="1"/>
    <col min="1598" max="1598" width="3.33203125" style="4" customWidth="1"/>
    <col min="1599" max="1599" width="0" style="4" hidden="1" customWidth="1"/>
    <col min="1600" max="1600" width="3.6640625" style="4" customWidth="1"/>
    <col min="1601" max="1602" width="0" style="4" hidden="1" customWidth="1"/>
    <col min="1603" max="1603" width="4.44140625" style="4" customWidth="1"/>
    <col min="1604" max="1604" width="7" style="4" customWidth="1"/>
    <col min="1605" max="1605" width="4.44140625" style="4" customWidth="1"/>
    <col min="1606" max="1606" width="2.44140625" style="4" customWidth="1"/>
    <col min="1607" max="1607" width="3.109375" style="4" customWidth="1"/>
    <col min="1608" max="1613" width="3.44140625" style="4" customWidth="1"/>
    <col min="1614" max="1614" width="7.44140625" style="4" customWidth="1"/>
    <col min="1615" max="1615" width="4.33203125" style="4" customWidth="1"/>
    <col min="1616" max="1618" width="4" style="4" customWidth="1"/>
    <col min="1619" max="1619" width="4.109375" style="4" customWidth="1"/>
    <col min="1620" max="1620" width="3.88671875" style="4" customWidth="1"/>
    <col min="1621" max="1621" width="3.44140625" style="4" customWidth="1"/>
    <col min="1622" max="1622" width="4" style="4" customWidth="1"/>
    <col min="1623" max="1623" width="4.109375" style="4" customWidth="1"/>
    <col min="1624" max="1807" width="8.88671875" style="4"/>
    <col min="1808" max="1808" width="12.44140625" style="4" customWidth="1"/>
    <col min="1809" max="1809" width="8.109375" style="4" customWidth="1"/>
    <col min="1810" max="1810" width="10.6640625" style="4" customWidth="1"/>
    <col min="1811" max="1811" width="5.109375" style="4" customWidth="1"/>
    <col min="1812" max="1812" width="4.109375" style="4" customWidth="1"/>
    <col min="1813" max="1813" width="3.6640625" style="4" customWidth="1"/>
    <col min="1814" max="1814" width="3.109375" style="4" customWidth="1"/>
    <col min="1815" max="1816" width="2.33203125" style="4" customWidth="1"/>
    <col min="1817" max="1822" width="2.6640625" style="4" customWidth="1"/>
    <col min="1823" max="1823" width="4.6640625" style="4" customWidth="1"/>
    <col min="1824" max="1824" width="4.44140625" style="4" customWidth="1"/>
    <col min="1825" max="1825" width="2.44140625" style="4" customWidth="1"/>
    <col min="1826" max="1826" width="3" style="4" customWidth="1"/>
    <col min="1827" max="1827" width="3.33203125" style="4" customWidth="1"/>
    <col min="1828" max="1828" width="3.6640625" style="4" customWidth="1"/>
    <col min="1829" max="1834" width="2.44140625" style="4" customWidth="1"/>
    <col min="1835" max="1835" width="3.6640625" style="4" customWidth="1"/>
    <col min="1836" max="1840" width="2.44140625" style="4" customWidth="1"/>
    <col min="1841" max="1841" width="3.44140625" style="4" customWidth="1"/>
    <col min="1842" max="1842" width="0" style="4" hidden="1" customWidth="1"/>
    <col min="1843" max="1843" width="4.44140625" style="4" customWidth="1"/>
    <col min="1844" max="1844" width="0" style="4" hidden="1" customWidth="1"/>
    <col min="1845" max="1845" width="3.33203125" style="4" customWidth="1"/>
    <col min="1846" max="1846" width="0" style="4" hidden="1" customWidth="1"/>
    <col min="1847" max="1847" width="3.33203125" style="4" customWidth="1"/>
    <col min="1848" max="1848" width="0" style="4" hidden="1" customWidth="1"/>
    <col min="1849" max="1849" width="3.33203125" style="4" customWidth="1"/>
    <col min="1850" max="1852" width="2.44140625" style="4" customWidth="1"/>
    <col min="1853" max="1853" width="4" style="4" customWidth="1"/>
    <col min="1854" max="1854" width="3.33203125" style="4" customWidth="1"/>
    <col min="1855" max="1855" width="0" style="4" hidden="1" customWidth="1"/>
    <col min="1856" max="1856" width="3.6640625" style="4" customWidth="1"/>
    <col min="1857" max="1858" width="0" style="4" hidden="1" customWidth="1"/>
    <col min="1859" max="1859" width="4.44140625" style="4" customWidth="1"/>
    <col min="1860" max="1860" width="7" style="4" customWidth="1"/>
    <col min="1861" max="1861" width="4.44140625" style="4" customWidth="1"/>
    <col min="1862" max="1862" width="2.44140625" style="4" customWidth="1"/>
    <col min="1863" max="1863" width="3.109375" style="4" customWidth="1"/>
    <col min="1864" max="1869" width="3.44140625" style="4" customWidth="1"/>
    <col min="1870" max="1870" width="7.44140625" style="4" customWidth="1"/>
    <col min="1871" max="1871" width="4.33203125" style="4" customWidth="1"/>
    <col min="1872" max="1874" width="4" style="4" customWidth="1"/>
    <col min="1875" max="1875" width="4.109375" style="4" customWidth="1"/>
    <col min="1876" max="1876" width="3.88671875" style="4" customWidth="1"/>
    <col min="1877" max="1877" width="3.44140625" style="4" customWidth="1"/>
    <col min="1878" max="1878" width="4" style="4" customWidth="1"/>
    <col min="1879" max="1879" width="4.109375" style="4" customWidth="1"/>
    <col min="1880" max="2063" width="8.88671875" style="4"/>
    <col min="2064" max="2064" width="12.44140625" style="4" customWidth="1"/>
    <col min="2065" max="2065" width="8.109375" style="4" customWidth="1"/>
    <col min="2066" max="2066" width="10.6640625" style="4" customWidth="1"/>
    <col min="2067" max="2067" width="5.109375" style="4" customWidth="1"/>
    <col min="2068" max="2068" width="4.109375" style="4" customWidth="1"/>
    <col min="2069" max="2069" width="3.6640625" style="4" customWidth="1"/>
    <col min="2070" max="2070" width="3.109375" style="4" customWidth="1"/>
    <col min="2071" max="2072" width="2.33203125" style="4" customWidth="1"/>
    <col min="2073" max="2078" width="2.6640625" style="4" customWidth="1"/>
    <col min="2079" max="2079" width="4.6640625" style="4" customWidth="1"/>
    <col min="2080" max="2080" width="4.44140625" style="4" customWidth="1"/>
    <col min="2081" max="2081" width="2.44140625" style="4" customWidth="1"/>
    <col min="2082" max="2082" width="3" style="4" customWidth="1"/>
    <col min="2083" max="2083" width="3.33203125" style="4" customWidth="1"/>
    <col min="2084" max="2084" width="3.6640625" style="4" customWidth="1"/>
    <col min="2085" max="2090" width="2.44140625" style="4" customWidth="1"/>
    <col min="2091" max="2091" width="3.6640625" style="4" customWidth="1"/>
    <col min="2092" max="2096" width="2.44140625" style="4" customWidth="1"/>
    <col min="2097" max="2097" width="3.44140625" style="4" customWidth="1"/>
    <col min="2098" max="2098" width="0" style="4" hidden="1" customWidth="1"/>
    <col min="2099" max="2099" width="4.44140625" style="4" customWidth="1"/>
    <col min="2100" max="2100" width="0" style="4" hidden="1" customWidth="1"/>
    <col min="2101" max="2101" width="3.33203125" style="4" customWidth="1"/>
    <col min="2102" max="2102" width="0" style="4" hidden="1" customWidth="1"/>
    <col min="2103" max="2103" width="3.33203125" style="4" customWidth="1"/>
    <col min="2104" max="2104" width="0" style="4" hidden="1" customWidth="1"/>
    <col min="2105" max="2105" width="3.33203125" style="4" customWidth="1"/>
    <col min="2106" max="2108" width="2.44140625" style="4" customWidth="1"/>
    <col min="2109" max="2109" width="4" style="4" customWidth="1"/>
    <col min="2110" max="2110" width="3.33203125" style="4" customWidth="1"/>
    <col min="2111" max="2111" width="0" style="4" hidden="1" customWidth="1"/>
    <col min="2112" max="2112" width="3.6640625" style="4" customWidth="1"/>
    <col min="2113" max="2114" width="0" style="4" hidden="1" customWidth="1"/>
    <col min="2115" max="2115" width="4.44140625" style="4" customWidth="1"/>
    <col min="2116" max="2116" width="7" style="4" customWidth="1"/>
    <col min="2117" max="2117" width="4.44140625" style="4" customWidth="1"/>
    <col min="2118" max="2118" width="2.44140625" style="4" customWidth="1"/>
    <col min="2119" max="2119" width="3.109375" style="4" customWidth="1"/>
    <col min="2120" max="2125" width="3.44140625" style="4" customWidth="1"/>
    <col min="2126" max="2126" width="7.44140625" style="4" customWidth="1"/>
    <col min="2127" max="2127" width="4.33203125" style="4" customWidth="1"/>
    <col min="2128" max="2130" width="4" style="4" customWidth="1"/>
    <col min="2131" max="2131" width="4.109375" style="4" customWidth="1"/>
    <col min="2132" max="2132" width="3.88671875" style="4" customWidth="1"/>
    <col min="2133" max="2133" width="3.44140625" style="4" customWidth="1"/>
    <col min="2134" max="2134" width="4" style="4" customWidth="1"/>
    <col min="2135" max="2135" width="4.109375" style="4" customWidth="1"/>
    <col min="2136" max="2319" width="8.88671875" style="4"/>
    <col min="2320" max="2320" width="12.44140625" style="4" customWidth="1"/>
    <col min="2321" max="2321" width="8.109375" style="4" customWidth="1"/>
    <col min="2322" max="2322" width="10.6640625" style="4" customWidth="1"/>
    <col min="2323" max="2323" width="5.109375" style="4" customWidth="1"/>
    <col min="2324" max="2324" width="4.109375" style="4" customWidth="1"/>
    <col min="2325" max="2325" width="3.6640625" style="4" customWidth="1"/>
    <col min="2326" max="2326" width="3.109375" style="4" customWidth="1"/>
    <col min="2327" max="2328" width="2.33203125" style="4" customWidth="1"/>
    <col min="2329" max="2334" width="2.6640625" style="4" customWidth="1"/>
    <col min="2335" max="2335" width="4.6640625" style="4" customWidth="1"/>
    <col min="2336" max="2336" width="4.44140625" style="4" customWidth="1"/>
    <col min="2337" max="2337" width="2.44140625" style="4" customWidth="1"/>
    <col min="2338" max="2338" width="3" style="4" customWidth="1"/>
    <col min="2339" max="2339" width="3.33203125" style="4" customWidth="1"/>
    <col min="2340" max="2340" width="3.6640625" style="4" customWidth="1"/>
    <col min="2341" max="2346" width="2.44140625" style="4" customWidth="1"/>
    <col min="2347" max="2347" width="3.6640625" style="4" customWidth="1"/>
    <col min="2348" max="2352" width="2.44140625" style="4" customWidth="1"/>
    <col min="2353" max="2353" width="3.44140625" style="4" customWidth="1"/>
    <col min="2354" max="2354" width="0" style="4" hidden="1" customWidth="1"/>
    <col min="2355" max="2355" width="4.44140625" style="4" customWidth="1"/>
    <col min="2356" max="2356" width="0" style="4" hidden="1" customWidth="1"/>
    <col min="2357" max="2357" width="3.33203125" style="4" customWidth="1"/>
    <col min="2358" max="2358" width="0" style="4" hidden="1" customWidth="1"/>
    <col min="2359" max="2359" width="3.33203125" style="4" customWidth="1"/>
    <col min="2360" max="2360" width="0" style="4" hidden="1" customWidth="1"/>
    <col min="2361" max="2361" width="3.33203125" style="4" customWidth="1"/>
    <col min="2362" max="2364" width="2.44140625" style="4" customWidth="1"/>
    <col min="2365" max="2365" width="4" style="4" customWidth="1"/>
    <col min="2366" max="2366" width="3.33203125" style="4" customWidth="1"/>
    <col min="2367" max="2367" width="0" style="4" hidden="1" customWidth="1"/>
    <col min="2368" max="2368" width="3.6640625" style="4" customWidth="1"/>
    <col min="2369" max="2370" width="0" style="4" hidden="1" customWidth="1"/>
    <col min="2371" max="2371" width="4.44140625" style="4" customWidth="1"/>
    <col min="2372" max="2372" width="7" style="4" customWidth="1"/>
    <col min="2373" max="2373" width="4.44140625" style="4" customWidth="1"/>
    <col min="2374" max="2374" width="2.44140625" style="4" customWidth="1"/>
    <col min="2375" max="2375" width="3.109375" style="4" customWidth="1"/>
    <col min="2376" max="2381" width="3.44140625" style="4" customWidth="1"/>
    <col min="2382" max="2382" width="7.44140625" style="4" customWidth="1"/>
    <col min="2383" max="2383" width="4.33203125" style="4" customWidth="1"/>
    <col min="2384" max="2386" width="4" style="4" customWidth="1"/>
    <col min="2387" max="2387" width="4.109375" style="4" customWidth="1"/>
    <col min="2388" max="2388" width="3.88671875" style="4" customWidth="1"/>
    <col min="2389" max="2389" width="3.44140625" style="4" customWidth="1"/>
    <col min="2390" max="2390" width="4" style="4" customWidth="1"/>
    <col min="2391" max="2391" width="4.109375" style="4" customWidth="1"/>
    <col min="2392" max="2575" width="8.88671875" style="4"/>
    <col min="2576" max="2576" width="12.44140625" style="4" customWidth="1"/>
    <col min="2577" max="2577" width="8.109375" style="4" customWidth="1"/>
    <col min="2578" max="2578" width="10.6640625" style="4" customWidth="1"/>
    <col min="2579" max="2579" width="5.109375" style="4" customWidth="1"/>
    <col min="2580" max="2580" width="4.109375" style="4" customWidth="1"/>
    <col min="2581" max="2581" width="3.6640625" style="4" customWidth="1"/>
    <col min="2582" max="2582" width="3.109375" style="4" customWidth="1"/>
    <col min="2583" max="2584" width="2.33203125" style="4" customWidth="1"/>
    <col min="2585" max="2590" width="2.6640625" style="4" customWidth="1"/>
    <col min="2591" max="2591" width="4.6640625" style="4" customWidth="1"/>
    <col min="2592" max="2592" width="4.44140625" style="4" customWidth="1"/>
    <col min="2593" max="2593" width="2.44140625" style="4" customWidth="1"/>
    <col min="2594" max="2594" width="3" style="4" customWidth="1"/>
    <col min="2595" max="2595" width="3.33203125" style="4" customWidth="1"/>
    <col min="2596" max="2596" width="3.6640625" style="4" customWidth="1"/>
    <col min="2597" max="2602" width="2.44140625" style="4" customWidth="1"/>
    <col min="2603" max="2603" width="3.6640625" style="4" customWidth="1"/>
    <col min="2604" max="2608" width="2.44140625" style="4" customWidth="1"/>
    <col min="2609" max="2609" width="3.44140625" style="4" customWidth="1"/>
    <col min="2610" max="2610" width="0" style="4" hidden="1" customWidth="1"/>
    <col min="2611" max="2611" width="4.44140625" style="4" customWidth="1"/>
    <col min="2612" max="2612" width="0" style="4" hidden="1" customWidth="1"/>
    <col min="2613" max="2613" width="3.33203125" style="4" customWidth="1"/>
    <col min="2614" max="2614" width="0" style="4" hidden="1" customWidth="1"/>
    <col min="2615" max="2615" width="3.33203125" style="4" customWidth="1"/>
    <col min="2616" max="2616" width="0" style="4" hidden="1" customWidth="1"/>
    <col min="2617" max="2617" width="3.33203125" style="4" customWidth="1"/>
    <col min="2618" max="2620" width="2.44140625" style="4" customWidth="1"/>
    <col min="2621" max="2621" width="4" style="4" customWidth="1"/>
    <col min="2622" max="2622" width="3.33203125" style="4" customWidth="1"/>
    <col min="2623" max="2623" width="0" style="4" hidden="1" customWidth="1"/>
    <col min="2624" max="2624" width="3.6640625" style="4" customWidth="1"/>
    <col min="2625" max="2626" width="0" style="4" hidden="1" customWidth="1"/>
    <col min="2627" max="2627" width="4.44140625" style="4" customWidth="1"/>
    <col min="2628" max="2628" width="7" style="4" customWidth="1"/>
    <col min="2629" max="2629" width="4.44140625" style="4" customWidth="1"/>
    <col min="2630" max="2630" width="2.44140625" style="4" customWidth="1"/>
    <col min="2631" max="2631" width="3.109375" style="4" customWidth="1"/>
    <col min="2632" max="2637" width="3.44140625" style="4" customWidth="1"/>
    <col min="2638" max="2638" width="7.44140625" style="4" customWidth="1"/>
    <col min="2639" max="2639" width="4.33203125" style="4" customWidth="1"/>
    <col min="2640" max="2642" width="4" style="4" customWidth="1"/>
    <col min="2643" max="2643" width="4.109375" style="4" customWidth="1"/>
    <col min="2644" max="2644" width="3.88671875" style="4" customWidth="1"/>
    <col min="2645" max="2645" width="3.44140625" style="4" customWidth="1"/>
    <col min="2646" max="2646" width="4" style="4" customWidth="1"/>
    <col min="2647" max="2647" width="4.109375" style="4" customWidth="1"/>
    <col min="2648" max="2831" width="8.88671875" style="4"/>
    <col min="2832" max="2832" width="12.44140625" style="4" customWidth="1"/>
    <col min="2833" max="2833" width="8.109375" style="4" customWidth="1"/>
    <col min="2834" max="2834" width="10.6640625" style="4" customWidth="1"/>
    <col min="2835" max="2835" width="5.109375" style="4" customWidth="1"/>
    <col min="2836" max="2836" width="4.109375" style="4" customWidth="1"/>
    <col min="2837" max="2837" width="3.6640625" style="4" customWidth="1"/>
    <col min="2838" max="2838" width="3.109375" style="4" customWidth="1"/>
    <col min="2839" max="2840" width="2.33203125" style="4" customWidth="1"/>
    <col min="2841" max="2846" width="2.6640625" style="4" customWidth="1"/>
    <col min="2847" max="2847" width="4.6640625" style="4" customWidth="1"/>
    <col min="2848" max="2848" width="4.44140625" style="4" customWidth="1"/>
    <col min="2849" max="2849" width="2.44140625" style="4" customWidth="1"/>
    <col min="2850" max="2850" width="3" style="4" customWidth="1"/>
    <col min="2851" max="2851" width="3.33203125" style="4" customWidth="1"/>
    <col min="2852" max="2852" width="3.6640625" style="4" customWidth="1"/>
    <col min="2853" max="2858" width="2.44140625" style="4" customWidth="1"/>
    <col min="2859" max="2859" width="3.6640625" style="4" customWidth="1"/>
    <col min="2860" max="2864" width="2.44140625" style="4" customWidth="1"/>
    <col min="2865" max="2865" width="3.44140625" style="4" customWidth="1"/>
    <col min="2866" max="2866" width="0" style="4" hidden="1" customWidth="1"/>
    <col min="2867" max="2867" width="4.44140625" style="4" customWidth="1"/>
    <col min="2868" max="2868" width="0" style="4" hidden="1" customWidth="1"/>
    <col min="2869" max="2869" width="3.33203125" style="4" customWidth="1"/>
    <col min="2870" max="2870" width="0" style="4" hidden="1" customWidth="1"/>
    <col min="2871" max="2871" width="3.33203125" style="4" customWidth="1"/>
    <col min="2872" max="2872" width="0" style="4" hidden="1" customWidth="1"/>
    <col min="2873" max="2873" width="3.33203125" style="4" customWidth="1"/>
    <col min="2874" max="2876" width="2.44140625" style="4" customWidth="1"/>
    <col min="2877" max="2877" width="4" style="4" customWidth="1"/>
    <col min="2878" max="2878" width="3.33203125" style="4" customWidth="1"/>
    <col min="2879" max="2879" width="0" style="4" hidden="1" customWidth="1"/>
    <col min="2880" max="2880" width="3.6640625" style="4" customWidth="1"/>
    <col min="2881" max="2882" width="0" style="4" hidden="1" customWidth="1"/>
    <col min="2883" max="2883" width="4.44140625" style="4" customWidth="1"/>
    <col min="2884" max="2884" width="7" style="4" customWidth="1"/>
    <col min="2885" max="2885" width="4.44140625" style="4" customWidth="1"/>
    <col min="2886" max="2886" width="2.44140625" style="4" customWidth="1"/>
    <col min="2887" max="2887" width="3.109375" style="4" customWidth="1"/>
    <col min="2888" max="2893" width="3.44140625" style="4" customWidth="1"/>
    <col min="2894" max="2894" width="7.44140625" style="4" customWidth="1"/>
    <col min="2895" max="2895" width="4.33203125" style="4" customWidth="1"/>
    <col min="2896" max="2898" width="4" style="4" customWidth="1"/>
    <col min="2899" max="2899" width="4.109375" style="4" customWidth="1"/>
    <col min="2900" max="2900" width="3.88671875" style="4" customWidth="1"/>
    <col min="2901" max="2901" width="3.44140625" style="4" customWidth="1"/>
    <col min="2902" max="2902" width="4" style="4" customWidth="1"/>
    <col min="2903" max="2903" width="4.109375" style="4" customWidth="1"/>
    <col min="2904" max="3087" width="8.88671875" style="4"/>
    <col min="3088" max="3088" width="12.44140625" style="4" customWidth="1"/>
    <col min="3089" max="3089" width="8.109375" style="4" customWidth="1"/>
    <col min="3090" max="3090" width="10.6640625" style="4" customWidth="1"/>
    <col min="3091" max="3091" width="5.109375" style="4" customWidth="1"/>
    <col min="3092" max="3092" width="4.109375" style="4" customWidth="1"/>
    <col min="3093" max="3093" width="3.6640625" style="4" customWidth="1"/>
    <col min="3094" max="3094" width="3.109375" style="4" customWidth="1"/>
    <col min="3095" max="3096" width="2.33203125" style="4" customWidth="1"/>
    <col min="3097" max="3102" width="2.6640625" style="4" customWidth="1"/>
    <col min="3103" max="3103" width="4.6640625" style="4" customWidth="1"/>
    <col min="3104" max="3104" width="4.44140625" style="4" customWidth="1"/>
    <col min="3105" max="3105" width="2.44140625" style="4" customWidth="1"/>
    <col min="3106" max="3106" width="3" style="4" customWidth="1"/>
    <col min="3107" max="3107" width="3.33203125" style="4" customWidth="1"/>
    <col min="3108" max="3108" width="3.6640625" style="4" customWidth="1"/>
    <col min="3109" max="3114" width="2.44140625" style="4" customWidth="1"/>
    <col min="3115" max="3115" width="3.6640625" style="4" customWidth="1"/>
    <col min="3116" max="3120" width="2.44140625" style="4" customWidth="1"/>
    <col min="3121" max="3121" width="3.44140625" style="4" customWidth="1"/>
    <col min="3122" max="3122" width="0" style="4" hidden="1" customWidth="1"/>
    <col min="3123" max="3123" width="4.44140625" style="4" customWidth="1"/>
    <col min="3124" max="3124" width="0" style="4" hidden="1" customWidth="1"/>
    <col min="3125" max="3125" width="3.33203125" style="4" customWidth="1"/>
    <col min="3126" max="3126" width="0" style="4" hidden="1" customWidth="1"/>
    <col min="3127" max="3127" width="3.33203125" style="4" customWidth="1"/>
    <col min="3128" max="3128" width="0" style="4" hidden="1" customWidth="1"/>
    <col min="3129" max="3129" width="3.33203125" style="4" customWidth="1"/>
    <col min="3130" max="3132" width="2.44140625" style="4" customWidth="1"/>
    <col min="3133" max="3133" width="4" style="4" customWidth="1"/>
    <col min="3134" max="3134" width="3.33203125" style="4" customWidth="1"/>
    <col min="3135" max="3135" width="0" style="4" hidden="1" customWidth="1"/>
    <col min="3136" max="3136" width="3.6640625" style="4" customWidth="1"/>
    <col min="3137" max="3138" width="0" style="4" hidden="1" customWidth="1"/>
    <col min="3139" max="3139" width="4.44140625" style="4" customWidth="1"/>
    <col min="3140" max="3140" width="7" style="4" customWidth="1"/>
    <col min="3141" max="3141" width="4.44140625" style="4" customWidth="1"/>
    <col min="3142" max="3142" width="2.44140625" style="4" customWidth="1"/>
    <col min="3143" max="3143" width="3.109375" style="4" customWidth="1"/>
    <col min="3144" max="3149" width="3.44140625" style="4" customWidth="1"/>
    <col min="3150" max="3150" width="7.44140625" style="4" customWidth="1"/>
    <col min="3151" max="3151" width="4.33203125" style="4" customWidth="1"/>
    <col min="3152" max="3154" width="4" style="4" customWidth="1"/>
    <col min="3155" max="3155" width="4.109375" style="4" customWidth="1"/>
    <col min="3156" max="3156" width="3.88671875" style="4" customWidth="1"/>
    <col min="3157" max="3157" width="3.44140625" style="4" customWidth="1"/>
    <col min="3158" max="3158" width="4" style="4" customWidth="1"/>
    <col min="3159" max="3159" width="4.109375" style="4" customWidth="1"/>
    <col min="3160" max="3343" width="8.88671875" style="4"/>
    <col min="3344" max="3344" width="12.44140625" style="4" customWidth="1"/>
    <col min="3345" max="3345" width="8.109375" style="4" customWidth="1"/>
    <col min="3346" max="3346" width="10.6640625" style="4" customWidth="1"/>
    <col min="3347" max="3347" width="5.109375" style="4" customWidth="1"/>
    <col min="3348" max="3348" width="4.109375" style="4" customWidth="1"/>
    <col min="3349" max="3349" width="3.6640625" style="4" customWidth="1"/>
    <col min="3350" max="3350" width="3.109375" style="4" customWidth="1"/>
    <col min="3351" max="3352" width="2.33203125" style="4" customWidth="1"/>
    <col min="3353" max="3358" width="2.6640625" style="4" customWidth="1"/>
    <col min="3359" max="3359" width="4.6640625" style="4" customWidth="1"/>
    <col min="3360" max="3360" width="4.44140625" style="4" customWidth="1"/>
    <col min="3361" max="3361" width="2.44140625" style="4" customWidth="1"/>
    <col min="3362" max="3362" width="3" style="4" customWidth="1"/>
    <col min="3363" max="3363" width="3.33203125" style="4" customWidth="1"/>
    <col min="3364" max="3364" width="3.6640625" style="4" customWidth="1"/>
    <col min="3365" max="3370" width="2.44140625" style="4" customWidth="1"/>
    <col min="3371" max="3371" width="3.6640625" style="4" customWidth="1"/>
    <col min="3372" max="3376" width="2.44140625" style="4" customWidth="1"/>
    <col min="3377" max="3377" width="3.44140625" style="4" customWidth="1"/>
    <col min="3378" max="3378" width="0" style="4" hidden="1" customWidth="1"/>
    <col min="3379" max="3379" width="4.44140625" style="4" customWidth="1"/>
    <col min="3380" max="3380" width="0" style="4" hidden="1" customWidth="1"/>
    <col min="3381" max="3381" width="3.33203125" style="4" customWidth="1"/>
    <col min="3382" max="3382" width="0" style="4" hidden="1" customWidth="1"/>
    <col min="3383" max="3383" width="3.33203125" style="4" customWidth="1"/>
    <col min="3384" max="3384" width="0" style="4" hidden="1" customWidth="1"/>
    <col min="3385" max="3385" width="3.33203125" style="4" customWidth="1"/>
    <col min="3386" max="3388" width="2.44140625" style="4" customWidth="1"/>
    <col min="3389" max="3389" width="4" style="4" customWidth="1"/>
    <col min="3390" max="3390" width="3.33203125" style="4" customWidth="1"/>
    <col min="3391" max="3391" width="0" style="4" hidden="1" customWidth="1"/>
    <col min="3392" max="3392" width="3.6640625" style="4" customWidth="1"/>
    <col min="3393" max="3394" width="0" style="4" hidden="1" customWidth="1"/>
    <col min="3395" max="3395" width="4.44140625" style="4" customWidth="1"/>
    <col min="3396" max="3396" width="7" style="4" customWidth="1"/>
    <col min="3397" max="3397" width="4.44140625" style="4" customWidth="1"/>
    <col min="3398" max="3398" width="2.44140625" style="4" customWidth="1"/>
    <col min="3399" max="3399" width="3.109375" style="4" customWidth="1"/>
    <col min="3400" max="3405" width="3.44140625" style="4" customWidth="1"/>
    <col min="3406" max="3406" width="7.44140625" style="4" customWidth="1"/>
    <col min="3407" max="3407" width="4.33203125" style="4" customWidth="1"/>
    <col min="3408" max="3410" width="4" style="4" customWidth="1"/>
    <col min="3411" max="3411" width="4.109375" style="4" customWidth="1"/>
    <col min="3412" max="3412" width="3.88671875" style="4" customWidth="1"/>
    <col min="3413" max="3413" width="3.44140625" style="4" customWidth="1"/>
    <col min="3414" max="3414" width="4" style="4" customWidth="1"/>
    <col min="3415" max="3415" width="4.109375" style="4" customWidth="1"/>
    <col min="3416" max="3599" width="8.88671875" style="4"/>
    <col min="3600" max="3600" width="12.44140625" style="4" customWidth="1"/>
    <col min="3601" max="3601" width="8.109375" style="4" customWidth="1"/>
    <col min="3602" max="3602" width="10.6640625" style="4" customWidth="1"/>
    <col min="3603" max="3603" width="5.109375" style="4" customWidth="1"/>
    <col min="3604" max="3604" width="4.109375" style="4" customWidth="1"/>
    <col min="3605" max="3605" width="3.6640625" style="4" customWidth="1"/>
    <col min="3606" max="3606" width="3.109375" style="4" customWidth="1"/>
    <col min="3607" max="3608" width="2.33203125" style="4" customWidth="1"/>
    <col min="3609" max="3614" width="2.6640625" style="4" customWidth="1"/>
    <col min="3615" max="3615" width="4.6640625" style="4" customWidth="1"/>
    <col min="3616" max="3616" width="4.44140625" style="4" customWidth="1"/>
    <col min="3617" max="3617" width="2.44140625" style="4" customWidth="1"/>
    <col min="3618" max="3618" width="3" style="4" customWidth="1"/>
    <col min="3619" max="3619" width="3.33203125" style="4" customWidth="1"/>
    <col min="3620" max="3620" width="3.6640625" style="4" customWidth="1"/>
    <col min="3621" max="3626" width="2.44140625" style="4" customWidth="1"/>
    <col min="3627" max="3627" width="3.6640625" style="4" customWidth="1"/>
    <col min="3628" max="3632" width="2.44140625" style="4" customWidth="1"/>
    <col min="3633" max="3633" width="3.44140625" style="4" customWidth="1"/>
    <col min="3634" max="3634" width="0" style="4" hidden="1" customWidth="1"/>
    <col min="3635" max="3635" width="4.44140625" style="4" customWidth="1"/>
    <col min="3636" max="3636" width="0" style="4" hidden="1" customWidth="1"/>
    <col min="3637" max="3637" width="3.33203125" style="4" customWidth="1"/>
    <col min="3638" max="3638" width="0" style="4" hidden="1" customWidth="1"/>
    <col min="3639" max="3639" width="3.33203125" style="4" customWidth="1"/>
    <col min="3640" max="3640" width="0" style="4" hidden="1" customWidth="1"/>
    <col min="3641" max="3641" width="3.33203125" style="4" customWidth="1"/>
    <col min="3642" max="3644" width="2.44140625" style="4" customWidth="1"/>
    <col min="3645" max="3645" width="4" style="4" customWidth="1"/>
    <col min="3646" max="3646" width="3.33203125" style="4" customWidth="1"/>
    <col min="3647" max="3647" width="0" style="4" hidden="1" customWidth="1"/>
    <col min="3648" max="3648" width="3.6640625" style="4" customWidth="1"/>
    <col min="3649" max="3650" width="0" style="4" hidden="1" customWidth="1"/>
    <col min="3651" max="3651" width="4.44140625" style="4" customWidth="1"/>
    <col min="3652" max="3652" width="7" style="4" customWidth="1"/>
    <col min="3653" max="3653" width="4.44140625" style="4" customWidth="1"/>
    <col min="3654" max="3654" width="2.44140625" style="4" customWidth="1"/>
    <col min="3655" max="3655" width="3.109375" style="4" customWidth="1"/>
    <col min="3656" max="3661" width="3.44140625" style="4" customWidth="1"/>
    <col min="3662" max="3662" width="7.44140625" style="4" customWidth="1"/>
    <col min="3663" max="3663" width="4.33203125" style="4" customWidth="1"/>
    <col min="3664" max="3666" width="4" style="4" customWidth="1"/>
    <col min="3667" max="3667" width="4.109375" style="4" customWidth="1"/>
    <col min="3668" max="3668" width="3.88671875" style="4" customWidth="1"/>
    <col min="3669" max="3669" width="3.44140625" style="4" customWidth="1"/>
    <col min="3670" max="3670" width="4" style="4" customWidth="1"/>
    <col min="3671" max="3671" width="4.109375" style="4" customWidth="1"/>
    <col min="3672" max="3855" width="8.88671875" style="4"/>
    <col min="3856" max="3856" width="12.44140625" style="4" customWidth="1"/>
    <col min="3857" max="3857" width="8.109375" style="4" customWidth="1"/>
    <col min="3858" max="3858" width="10.6640625" style="4" customWidth="1"/>
    <col min="3859" max="3859" width="5.109375" style="4" customWidth="1"/>
    <col min="3860" max="3860" width="4.109375" style="4" customWidth="1"/>
    <col min="3861" max="3861" width="3.6640625" style="4" customWidth="1"/>
    <col min="3862" max="3862" width="3.109375" style="4" customWidth="1"/>
    <col min="3863" max="3864" width="2.33203125" style="4" customWidth="1"/>
    <col min="3865" max="3870" width="2.6640625" style="4" customWidth="1"/>
    <col min="3871" max="3871" width="4.6640625" style="4" customWidth="1"/>
    <col min="3872" max="3872" width="4.44140625" style="4" customWidth="1"/>
    <col min="3873" max="3873" width="2.44140625" style="4" customWidth="1"/>
    <col min="3874" max="3874" width="3" style="4" customWidth="1"/>
    <col min="3875" max="3875" width="3.33203125" style="4" customWidth="1"/>
    <col min="3876" max="3876" width="3.6640625" style="4" customWidth="1"/>
    <col min="3877" max="3882" width="2.44140625" style="4" customWidth="1"/>
    <col min="3883" max="3883" width="3.6640625" style="4" customWidth="1"/>
    <col min="3884" max="3888" width="2.44140625" style="4" customWidth="1"/>
    <col min="3889" max="3889" width="3.44140625" style="4" customWidth="1"/>
    <col min="3890" max="3890" width="0" style="4" hidden="1" customWidth="1"/>
    <col min="3891" max="3891" width="4.44140625" style="4" customWidth="1"/>
    <col min="3892" max="3892" width="0" style="4" hidden="1" customWidth="1"/>
    <col min="3893" max="3893" width="3.33203125" style="4" customWidth="1"/>
    <col min="3894" max="3894" width="0" style="4" hidden="1" customWidth="1"/>
    <col min="3895" max="3895" width="3.33203125" style="4" customWidth="1"/>
    <col min="3896" max="3896" width="0" style="4" hidden="1" customWidth="1"/>
    <col min="3897" max="3897" width="3.33203125" style="4" customWidth="1"/>
    <col min="3898" max="3900" width="2.44140625" style="4" customWidth="1"/>
    <col min="3901" max="3901" width="4" style="4" customWidth="1"/>
    <col min="3902" max="3902" width="3.33203125" style="4" customWidth="1"/>
    <col min="3903" max="3903" width="0" style="4" hidden="1" customWidth="1"/>
    <col min="3904" max="3904" width="3.6640625" style="4" customWidth="1"/>
    <col min="3905" max="3906" width="0" style="4" hidden="1" customWidth="1"/>
    <col min="3907" max="3907" width="4.44140625" style="4" customWidth="1"/>
    <col min="3908" max="3908" width="7" style="4" customWidth="1"/>
    <col min="3909" max="3909" width="4.44140625" style="4" customWidth="1"/>
    <col min="3910" max="3910" width="2.44140625" style="4" customWidth="1"/>
    <col min="3911" max="3911" width="3.109375" style="4" customWidth="1"/>
    <col min="3912" max="3917" width="3.44140625" style="4" customWidth="1"/>
    <col min="3918" max="3918" width="7.44140625" style="4" customWidth="1"/>
    <col min="3919" max="3919" width="4.33203125" style="4" customWidth="1"/>
    <col min="3920" max="3922" width="4" style="4" customWidth="1"/>
    <col min="3923" max="3923" width="4.109375" style="4" customWidth="1"/>
    <col min="3924" max="3924" width="3.88671875" style="4" customWidth="1"/>
    <col min="3925" max="3925" width="3.44140625" style="4" customWidth="1"/>
    <col min="3926" max="3926" width="4" style="4" customWidth="1"/>
    <col min="3927" max="3927" width="4.109375" style="4" customWidth="1"/>
    <col min="3928" max="4111" width="8.88671875" style="4"/>
    <col min="4112" max="4112" width="12.44140625" style="4" customWidth="1"/>
    <col min="4113" max="4113" width="8.109375" style="4" customWidth="1"/>
    <col min="4114" max="4114" width="10.6640625" style="4" customWidth="1"/>
    <col min="4115" max="4115" width="5.109375" style="4" customWidth="1"/>
    <col min="4116" max="4116" width="4.109375" style="4" customWidth="1"/>
    <col min="4117" max="4117" width="3.6640625" style="4" customWidth="1"/>
    <col min="4118" max="4118" width="3.109375" style="4" customWidth="1"/>
    <col min="4119" max="4120" width="2.33203125" style="4" customWidth="1"/>
    <col min="4121" max="4126" width="2.6640625" style="4" customWidth="1"/>
    <col min="4127" max="4127" width="4.6640625" style="4" customWidth="1"/>
    <col min="4128" max="4128" width="4.44140625" style="4" customWidth="1"/>
    <col min="4129" max="4129" width="2.44140625" style="4" customWidth="1"/>
    <col min="4130" max="4130" width="3" style="4" customWidth="1"/>
    <col min="4131" max="4131" width="3.33203125" style="4" customWidth="1"/>
    <col min="4132" max="4132" width="3.6640625" style="4" customWidth="1"/>
    <col min="4133" max="4138" width="2.44140625" style="4" customWidth="1"/>
    <col min="4139" max="4139" width="3.6640625" style="4" customWidth="1"/>
    <col min="4140" max="4144" width="2.44140625" style="4" customWidth="1"/>
    <col min="4145" max="4145" width="3.44140625" style="4" customWidth="1"/>
    <col min="4146" max="4146" width="0" style="4" hidden="1" customWidth="1"/>
    <col min="4147" max="4147" width="4.44140625" style="4" customWidth="1"/>
    <col min="4148" max="4148" width="0" style="4" hidden="1" customWidth="1"/>
    <col min="4149" max="4149" width="3.33203125" style="4" customWidth="1"/>
    <col min="4150" max="4150" width="0" style="4" hidden="1" customWidth="1"/>
    <col min="4151" max="4151" width="3.33203125" style="4" customWidth="1"/>
    <col min="4152" max="4152" width="0" style="4" hidden="1" customWidth="1"/>
    <col min="4153" max="4153" width="3.33203125" style="4" customWidth="1"/>
    <col min="4154" max="4156" width="2.44140625" style="4" customWidth="1"/>
    <col min="4157" max="4157" width="4" style="4" customWidth="1"/>
    <col min="4158" max="4158" width="3.33203125" style="4" customWidth="1"/>
    <col min="4159" max="4159" width="0" style="4" hidden="1" customWidth="1"/>
    <col min="4160" max="4160" width="3.6640625" style="4" customWidth="1"/>
    <col min="4161" max="4162" width="0" style="4" hidden="1" customWidth="1"/>
    <col min="4163" max="4163" width="4.44140625" style="4" customWidth="1"/>
    <col min="4164" max="4164" width="7" style="4" customWidth="1"/>
    <col min="4165" max="4165" width="4.44140625" style="4" customWidth="1"/>
    <col min="4166" max="4166" width="2.44140625" style="4" customWidth="1"/>
    <col min="4167" max="4167" width="3.109375" style="4" customWidth="1"/>
    <col min="4168" max="4173" width="3.44140625" style="4" customWidth="1"/>
    <col min="4174" max="4174" width="7.44140625" style="4" customWidth="1"/>
    <col min="4175" max="4175" width="4.33203125" style="4" customWidth="1"/>
    <col min="4176" max="4178" width="4" style="4" customWidth="1"/>
    <col min="4179" max="4179" width="4.109375" style="4" customWidth="1"/>
    <col min="4180" max="4180" width="3.88671875" style="4" customWidth="1"/>
    <col min="4181" max="4181" width="3.44140625" style="4" customWidth="1"/>
    <col min="4182" max="4182" width="4" style="4" customWidth="1"/>
    <col min="4183" max="4183" width="4.109375" style="4" customWidth="1"/>
    <col min="4184" max="4367" width="8.88671875" style="4"/>
    <col min="4368" max="4368" width="12.44140625" style="4" customWidth="1"/>
    <col min="4369" max="4369" width="8.109375" style="4" customWidth="1"/>
    <col min="4370" max="4370" width="10.6640625" style="4" customWidth="1"/>
    <col min="4371" max="4371" width="5.109375" style="4" customWidth="1"/>
    <col min="4372" max="4372" width="4.109375" style="4" customWidth="1"/>
    <col min="4373" max="4373" width="3.6640625" style="4" customWidth="1"/>
    <col min="4374" max="4374" width="3.109375" style="4" customWidth="1"/>
    <col min="4375" max="4376" width="2.33203125" style="4" customWidth="1"/>
    <col min="4377" max="4382" width="2.6640625" style="4" customWidth="1"/>
    <col min="4383" max="4383" width="4.6640625" style="4" customWidth="1"/>
    <col min="4384" max="4384" width="4.44140625" style="4" customWidth="1"/>
    <col min="4385" max="4385" width="2.44140625" style="4" customWidth="1"/>
    <col min="4386" max="4386" width="3" style="4" customWidth="1"/>
    <col min="4387" max="4387" width="3.33203125" style="4" customWidth="1"/>
    <col min="4388" max="4388" width="3.6640625" style="4" customWidth="1"/>
    <col min="4389" max="4394" width="2.44140625" style="4" customWidth="1"/>
    <col min="4395" max="4395" width="3.6640625" style="4" customWidth="1"/>
    <col min="4396" max="4400" width="2.44140625" style="4" customWidth="1"/>
    <col min="4401" max="4401" width="3.44140625" style="4" customWidth="1"/>
    <col min="4402" max="4402" width="0" style="4" hidden="1" customWidth="1"/>
    <col min="4403" max="4403" width="4.44140625" style="4" customWidth="1"/>
    <col min="4404" max="4404" width="0" style="4" hidden="1" customWidth="1"/>
    <col min="4405" max="4405" width="3.33203125" style="4" customWidth="1"/>
    <col min="4406" max="4406" width="0" style="4" hidden="1" customWidth="1"/>
    <col min="4407" max="4407" width="3.33203125" style="4" customWidth="1"/>
    <col min="4408" max="4408" width="0" style="4" hidden="1" customWidth="1"/>
    <col min="4409" max="4409" width="3.33203125" style="4" customWidth="1"/>
    <col min="4410" max="4412" width="2.44140625" style="4" customWidth="1"/>
    <col min="4413" max="4413" width="4" style="4" customWidth="1"/>
    <col min="4414" max="4414" width="3.33203125" style="4" customWidth="1"/>
    <col min="4415" max="4415" width="0" style="4" hidden="1" customWidth="1"/>
    <col min="4416" max="4416" width="3.6640625" style="4" customWidth="1"/>
    <col min="4417" max="4418" width="0" style="4" hidden="1" customWidth="1"/>
    <col min="4419" max="4419" width="4.44140625" style="4" customWidth="1"/>
    <col min="4420" max="4420" width="7" style="4" customWidth="1"/>
    <col min="4421" max="4421" width="4.44140625" style="4" customWidth="1"/>
    <col min="4422" max="4422" width="2.44140625" style="4" customWidth="1"/>
    <col min="4423" max="4423" width="3.109375" style="4" customWidth="1"/>
    <col min="4424" max="4429" width="3.44140625" style="4" customWidth="1"/>
    <col min="4430" max="4430" width="7.44140625" style="4" customWidth="1"/>
    <col min="4431" max="4431" width="4.33203125" style="4" customWidth="1"/>
    <col min="4432" max="4434" width="4" style="4" customWidth="1"/>
    <col min="4435" max="4435" width="4.109375" style="4" customWidth="1"/>
    <col min="4436" max="4436" width="3.88671875" style="4" customWidth="1"/>
    <col min="4437" max="4437" width="3.44140625" style="4" customWidth="1"/>
    <col min="4438" max="4438" width="4" style="4" customWidth="1"/>
    <col min="4439" max="4439" width="4.109375" style="4" customWidth="1"/>
    <col min="4440" max="4623" width="8.88671875" style="4"/>
    <col min="4624" max="4624" width="12.44140625" style="4" customWidth="1"/>
    <col min="4625" max="4625" width="8.109375" style="4" customWidth="1"/>
    <col min="4626" max="4626" width="10.6640625" style="4" customWidth="1"/>
    <col min="4627" max="4627" width="5.109375" style="4" customWidth="1"/>
    <col min="4628" max="4628" width="4.109375" style="4" customWidth="1"/>
    <col min="4629" max="4629" width="3.6640625" style="4" customWidth="1"/>
    <col min="4630" max="4630" width="3.109375" style="4" customWidth="1"/>
    <col min="4631" max="4632" width="2.33203125" style="4" customWidth="1"/>
    <col min="4633" max="4638" width="2.6640625" style="4" customWidth="1"/>
    <col min="4639" max="4639" width="4.6640625" style="4" customWidth="1"/>
    <col min="4640" max="4640" width="4.44140625" style="4" customWidth="1"/>
    <col min="4641" max="4641" width="2.44140625" style="4" customWidth="1"/>
    <col min="4642" max="4642" width="3" style="4" customWidth="1"/>
    <col min="4643" max="4643" width="3.33203125" style="4" customWidth="1"/>
    <col min="4644" max="4644" width="3.6640625" style="4" customWidth="1"/>
    <col min="4645" max="4650" width="2.44140625" style="4" customWidth="1"/>
    <col min="4651" max="4651" width="3.6640625" style="4" customWidth="1"/>
    <col min="4652" max="4656" width="2.44140625" style="4" customWidth="1"/>
    <col min="4657" max="4657" width="3.44140625" style="4" customWidth="1"/>
    <col min="4658" max="4658" width="0" style="4" hidden="1" customWidth="1"/>
    <col min="4659" max="4659" width="4.44140625" style="4" customWidth="1"/>
    <col min="4660" max="4660" width="0" style="4" hidden="1" customWidth="1"/>
    <col min="4661" max="4661" width="3.33203125" style="4" customWidth="1"/>
    <col min="4662" max="4662" width="0" style="4" hidden="1" customWidth="1"/>
    <col min="4663" max="4663" width="3.33203125" style="4" customWidth="1"/>
    <col min="4664" max="4664" width="0" style="4" hidden="1" customWidth="1"/>
    <col min="4665" max="4665" width="3.33203125" style="4" customWidth="1"/>
    <col min="4666" max="4668" width="2.44140625" style="4" customWidth="1"/>
    <col min="4669" max="4669" width="4" style="4" customWidth="1"/>
    <col min="4670" max="4670" width="3.33203125" style="4" customWidth="1"/>
    <col min="4671" max="4671" width="0" style="4" hidden="1" customWidth="1"/>
    <col min="4672" max="4672" width="3.6640625" style="4" customWidth="1"/>
    <col min="4673" max="4674" width="0" style="4" hidden="1" customWidth="1"/>
    <col min="4675" max="4675" width="4.44140625" style="4" customWidth="1"/>
    <col min="4676" max="4676" width="7" style="4" customWidth="1"/>
    <col min="4677" max="4677" width="4.44140625" style="4" customWidth="1"/>
    <col min="4678" max="4678" width="2.44140625" style="4" customWidth="1"/>
    <col min="4679" max="4679" width="3.109375" style="4" customWidth="1"/>
    <col min="4680" max="4685" width="3.44140625" style="4" customWidth="1"/>
    <col min="4686" max="4686" width="7.44140625" style="4" customWidth="1"/>
    <col min="4687" max="4687" width="4.33203125" style="4" customWidth="1"/>
    <col min="4688" max="4690" width="4" style="4" customWidth="1"/>
    <col min="4691" max="4691" width="4.109375" style="4" customWidth="1"/>
    <col min="4692" max="4692" width="3.88671875" style="4" customWidth="1"/>
    <col min="4693" max="4693" width="3.44140625" style="4" customWidth="1"/>
    <col min="4694" max="4694" width="4" style="4" customWidth="1"/>
    <col min="4695" max="4695" width="4.109375" style="4" customWidth="1"/>
    <col min="4696" max="4879" width="8.88671875" style="4"/>
    <col min="4880" max="4880" width="12.44140625" style="4" customWidth="1"/>
    <col min="4881" max="4881" width="8.109375" style="4" customWidth="1"/>
    <col min="4882" max="4882" width="10.6640625" style="4" customWidth="1"/>
    <col min="4883" max="4883" width="5.109375" style="4" customWidth="1"/>
    <col min="4884" max="4884" width="4.109375" style="4" customWidth="1"/>
    <col min="4885" max="4885" width="3.6640625" style="4" customWidth="1"/>
    <col min="4886" max="4886" width="3.109375" style="4" customWidth="1"/>
    <col min="4887" max="4888" width="2.33203125" style="4" customWidth="1"/>
    <col min="4889" max="4894" width="2.6640625" style="4" customWidth="1"/>
    <col min="4895" max="4895" width="4.6640625" style="4" customWidth="1"/>
    <col min="4896" max="4896" width="4.44140625" style="4" customWidth="1"/>
    <col min="4897" max="4897" width="2.44140625" style="4" customWidth="1"/>
    <col min="4898" max="4898" width="3" style="4" customWidth="1"/>
    <col min="4899" max="4899" width="3.33203125" style="4" customWidth="1"/>
    <col min="4900" max="4900" width="3.6640625" style="4" customWidth="1"/>
    <col min="4901" max="4906" width="2.44140625" style="4" customWidth="1"/>
    <col min="4907" max="4907" width="3.6640625" style="4" customWidth="1"/>
    <col min="4908" max="4912" width="2.44140625" style="4" customWidth="1"/>
    <col min="4913" max="4913" width="3.44140625" style="4" customWidth="1"/>
    <col min="4914" max="4914" width="0" style="4" hidden="1" customWidth="1"/>
    <col min="4915" max="4915" width="4.44140625" style="4" customWidth="1"/>
    <col min="4916" max="4916" width="0" style="4" hidden="1" customWidth="1"/>
    <col min="4917" max="4917" width="3.33203125" style="4" customWidth="1"/>
    <col min="4918" max="4918" width="0" style="4" hidden="1" customWidth="1"/>
    <col min="4919" max="4919" width="3.33203125" style="4" customWidth="1"/>
    <col min="4920" max="4920" width="0" style="4" hidden="1" customWidth="1"/>
    <col min="4921" max="4921" width="3.33203125" style="4" customWidth="1"/>
    <col min="4922" max="4924" width="2.44140625" style="4" customWidth="1"/>
    <col min="4925" max="4925" width="4" style="4" customWidth="1"/>
    <col min="4926" max="4926" width="3.33203125" style="4" customWidth="1"/>
    <col min="4927" max="4927" width="0" style="4" hidden="1" customWidth="1"/>
    <col min="4928" max="4928" width="3.6640625" style="4" customWidth="1"/>
    <col min="4929" max="4930" width="0" style="4" hidden="1" customWidth="1"/>
    <col min="4931" max="4931" width="4.44140625" style="4" customWidth="1"/>
    <col min="4932" max="4932" width="7" style="4" customWidth="1"/>
    <col min="4933" max="4933" width="4.44140625" style="4" customWidth="1"/>
    <col min="4934" max="4934" width="2.44140625" style="4" customWidth="1"/>
    <col min="4935" max="4935" width="3.109375" style="4" customWidth="1"/>
    <col min="4936" max="4941" width="3.44140625" style="4" customWidth="1"/>
    <col min="4942" max="4942" width="7.44140625" style="4" customWidth="1"/>
    <col min="4943" max="4943" width="4.33203125" style="4" customWidth="1"/>
    <col min="4944" max="4946" width="4" style="4" customWidth="1"/>
    <col min="4947" max="4947" width="4.109375" style="4" customWidth="1"/>
    <col min="4948" max="4948" width="3.88671875" style="4" customWidth="1"/>
    <col min="4949" max="4949" width="3.44140625" style="4" customWidth="1"/>
    <col min="4950" max="4950" width="4" style="4" customWidth="1"/>
    <col min="4951" max="4951" width="4.109375" style="4" customWidth="1"/>
    <col min="4952" max="5135" width="8.88671875" style="4"/>
    <col min="5136" max="5136" width="12.44140625" style="4" customWidth="1"/>
    <col min="5137" max="5137" width="8.109375" style="4" customWidth="1"/>
    <col min="5138" max="5138" width="10.6640625" style="4" customWidth="1"/>
    <col min="5139" max="5139" width="5.109375" style="4" customWidth="1"/>
    <col min="5140" max="5140" width="4.109375" style="4" customWidth="1"/>
    <col min="5141" max="5141" width="3.6640625" style="4" customWidth="1"/>
    <col min="5142" max="5142" width="3.109375" style="4" customWidth="1"/>
    <col min="5143" max="5144" width="2.33203125" style="4" customWidth="1"/>
    <col min="5145" max="5150" width="2.6640625" style="4" customWidth="1"/>
    <col min="5151" max="5151" width="4.6640625" style="4" customWidth="1"/>
    <col min="5152" max="5152" width="4.44140625" style="4" customWidth="1"/>
    <col min="5153" max="5153" width="2.44140625" style="4" customWidth="1"/>
    <col min="5154" max="5154" width="3" style="4" customWidth="1"/>
    <col min="5155" max="5155" width="3.33203125" style="4" customWidth="1"/>
    <col min="5156" max="5156" width="3.6640625" style="4" customWidth="1"/>
    <col min="5157" max="5162" width="2.44140625" style="4" customWidth="1"/>
    <col min="5163" max="5163" width="3.6640625" style="4" customWidth="1"/>
    <col min="5164" max="5168" width="2.44140625" style="4" customWidth="1"/>
    <col min="5169" max="5169" width="3.44140625" style="4" customWidth="1"/>
    <col min="5170" max="5170" width="0" style="4" hidden="1" customWidth="1"/>
    <col min="5171" max="5171" width="4.44140625" style="4" customWidth="1"/>
    <col min="5172" max="5172" width="0" style="4" hidden="1" customWidth="1"/>
    <col min="5173" max="5173" width="3.33203125" style="4" customWidth="1"/>
    <col min="5174" max="5174" width="0" style="4" hidden="1" customWidth="1"/>
    <col min="5175" max="5175" width="3.33203125" style="4" customWidth="1"/>
    <col min="5176" max="5176" width="0" style="4" hidden="1" customWidth="1"/>
    <col min="5177" max="5177" width="3.33203125" style="4" customWidth="1"/>
    <col min="5178" max="5180" width="2.44140625" style="4" customWidth="1"/>
    <col min="5181" max="5181" width="4" style="4" customWidth="1"/>
    <col min="5182" max="5182" width="3.33203125" style="4" customWidth="1"/>
    <col min="5183" max="5183" width="0" style="4" hidden="1" customWidth="1"/>
    <col min="5184" max="5184" width="3.6640625" style="4" customWidth="1"/>
    <col min="5185" max="5186" width="0" style="4" hidden="1" customWidth="1"/>
    <col min="5187" max="5187" width="4.44140625" style="4" customWidth="1"/>
    <col min="5188" max="5188" width="7" style="4" customWidth="1"/>
    <col min="5189" max="5189" width="4.44140625" style="4" customWidth="1"/>
    <col min="5190" max="5190" width="2.44140625" style="4" customWidth="1"/>
    <col min="5191" max="5191" width="3.109375" style="4" customWidth="1"/>
    <col min="5192" max="5197" width="3.44140625" style="4" customWidth="1"/>
    <col min="5198" max="5198" width="7.44140625" style="4" customWidth="1"/>
    <col min="5199" max="5199" width="4.33203125" style="4" customWidth="1"/>
    <col min="5200" max="5202" width="4" style="4" customWidth="1"/>
    <col min="5203" max="5203" width="4.109375" style="4" customWidth="1"/>
    <col min="5204" max="5204" width="3.88671875" style="4" customWidth="1"/>
    <col min="5205" max="5205" width="3.44140625" style="4" customWidth="1"/>
    <col min="5206" max="5206" width="4" style="4" customWidth="1"/>
    <col min="5207" max="5207" width="4.109375" style="4" customWidth="1"/>
    <col min="5208" max="5391" width="8.88671875" style="4"/>
    <col min="5392" max="5392" width="12.44140625" style="4" customWidth="1"/>
    <col min="5393" max="5393" width="8.109375" style="4" customWidth="1"/>
    <col min="5394" max="5394" width="10.6640625" style="4" customWidth="1"/>
    <col min="5395" max="5395" width="5.109375" style="4" customWidth="1"/>
    <col min="5396" max="5396" width="4.109375" style="4" customWidth="1"/>
    <col min="5397" max="5397" width="3.6640625" style="4" customWidth="1"/>
    <col min="5398" max="5398" width="3.109375" style="4" customWidth="1"/>
    <col min="5399" max="5400" width="2.33203125" style="4" customWidth="1"/>
    <col min="5401" max="5406" width="2.6640625" style="4" customWidth="1"/>
    <col min="5407" max="5407" width="4.6640625" style="4" customWidth="1"/>
    <col min="5408" max="5408" width="4.44140625" style="4" customWidth="1"/>
    <col min="5409" max="5409" width="2.44140625" style="4" customWidth="1"/>
    <col min="5410" max="5410" width="3" style="4" customWidth="1"/>
    <col min="5411" max="5411" width="3.33203125" style="4" customWidth="1"/>
    <col min="5412" max="5412" width="3.6640625" style="4" customWidth="1"/>
    <col min="5413" max="5418" width="2.44140625" style="4" customWidth="1"/>
    <col min="5419" max="5419" width="3.6640625" style="4" customWidth="1"/>
    <col min="5420" max="5424" width="2.44140625" style="4" customWidth="1"/>
    <col min="5425" max="5425" width="3.44140625" style="4" customWidth="1"/>
    <col min="5426" max="5426" width="0" style="4" hidden="1" customWidth="1"/>
    <col min="5427" max="5427" width="4.44140625" style="4" customWidth="1"/>
    <col min="5428" max="5428" width="0" style="4" hidden="1" customWidth="1"/>
    <col min="5429" max="5429" width="3.33203125" style="4" customWidth="1"/>
    <col min="5430" max="5430" width="0" style="4" hidden="1" customWidth="1"/>
    <col min="5431" max="5431" width="3.33203125" style="4" customWidth="1"/>
    <col min="5432" max="5432" width="0" style="4" hidden="1" customWidth="1"/>
    <col min="5433" max="5433" width="3.33203125" style="4" customWidth="1"/>
    <col min="5434" max="5436" width="2.44140625" style="4" customWidth="1"/>
    <col min="5437" max="5437" width="4" style="4" customWidth="1"/>
    <col min="5438" max="5438" width="3.33203125" style="4" customWidth="1"/>
    <col min="5439" max="5439" width="0" style="4" hidden="1" customWidth="1"/>
    <col min="5440" max="5440" width="3.6640625" style="4" customWidth="1"/>
    <col min="5441" max="5442" width="0" style="4" hidden="1" customWidth="1"/>
    <col min="5443" max="5443" width="4.44140625" style="4" customWidth="1"/>
    <col min="5444" max="5444" width="7" style="4" customWidth="1"/>
    <col min="5445" max="5445" width="4.44140625" style="4" customWidth="1"/>
    <col min="5446" max="5446" width="2.44140625" style="4" customWidth="1"/>
    <col min="5447" max="5447" width="3.109375" style="4" customWidth="1"/>
    <col min="5448" max="5453" width="3.44140625" style="4" customWidth="1"/>
    <col min="5454" max="5454" width="7.44140625" style="4" customWidth="1"/>
    <col min="5455" max="5455" width="4.33203125" style="4" customWidth="1"/>
    <col min="5456" max="5458" width="4" style="4" customWidth="1"/>
    <col min="5459" max="5459" width="4.109375" style="4" customWidth="1"/>
    <col min="5460" max="5460" width="3.88671875" style="4" customWidth="1"/>
    <col min="5461" max="5461" width="3.44140625" style="4" customWidth="1"/>
    <col min="5462" max="5462" width="4" style="4" customWidth="1"/>
    <col min="5463" max="5463" width="4.109375" style="4" customWidth="1"/>
    <col min="5464" max="5647" width="8.88671875" style="4"/>
    <col min="5648" max="5648" width="12.44140625" style="4" customWidth="1"/>
    <col min="5649" max="5649" width="8.109375" style="4" customWidth="1"/>
    <col min="5650" max="5650" width="10.6640625" style="4" customWidth="1"/>
    <col min="5651" max="5651" width="5.109375" style="4" customWidth="1"/>
    <col min="5652" max="5652" width="4.109375" style="4" customWidth="1"/>
    <col min="5653" max="5653" width="3.6640625" style="4" customWidth="1"/>
    <col min="5654" max="5654" width="3.109375" style="4" customWidth="1"/>
    <col min="5655" max="5656" width="2.33203125" style="4" customWidth="1"/>
    <col min="5657" max="5662" width="2.6640625" style="4" customWidth="1"/>
    <col min="5663" max="5663" width="4.6640625" style="4" customWidth="1"/>
    <col min="5664" max="5664" width="4.44140625" style="4" customWidth="1"/>
    <col min="5665" max="5665" width="2.44140625" style="4" customWidth="1"/>
    <col min="5666" max="5666" width="3" style="4" customWidth="1"/>
    <col min="5667" max="5667" width="3.33203125" style="4" customWidth="1"/>
    <col min="5668" max="5668" width="3.6640625" style="4" customWidth="1"/>
    <col min="5669" max="5674" width="2.44140625" style="4" customWidth="1"/>
    <col min="5675" max="5675" width="3.6640625" style="4" customWidth="1"/>
    <col min="5676" max="5680" width="2.44140625" style="4" customWidth="1"/>
    <col min="5681" max="5681" width="3.44140625" style="4" customWidth="1"/>
    <col min="5682" max="5682" width="0" style="4" hidden="1" customWidth="1"/>
    <col min="5683" max="5683" width="4.44140625" style="4" customWidth="1"/>
    <col min="5684" max="5684" width="0" style="4" hidden="1" customWidth="1"/>
    <col min="5685" max="5685" width="3.33203125" style="4" customWidth="1"/>
    <col min="5686" max="5686" width="0" style="4" hidden="1" customWidth="1"/>
    <col min="5687" max="5687" width="3.33203125" style="4" customWidth="1"/>
    <col min="5688" max="5688" width="0" style="4" hidden="1" customWidth="1"/>
    <col min="5689" max="5689" width="3.33203125" style="4" customWidth="1"/>
    <col min="5690" max="5692" width="2.44140625" style="4" customWidth="1"/>
    <col min="5693" max="5693" width="4" style="4" customWidth="1"/>
    <col min="5694" max="5694" width="3.33203125" style="4" customWidth="1"/>
    <col min="5695" max="5695" width="0" style="4" hidden="1" customWidth="1"/>
    <col min="5696" max="5696" width="3.6640625" style="4" customWidth="1"/>
    <col min="5697" max="5698" width="0" style="4" hidden="1" customWidth="1"/>
    <col min="5699" max="5699" width="4.44140625" style="4" customWidth="1"/>
    <col min="5700" max="5700" width="7" style="4" customWidth="1"/>
    <col min="5701" max="5701" width="4.44140625" style="4" customWidth="1"/>
    <col min="5702" max="5702" width="2.44140625" style="4" customWidth="1"/>
    <col min="5703" max="5703" width="3.109375" style="4" customWidth="1"/>
    <col min="5704" max="5709" width="3.44140625" style="4" customWidth="1"/>
    <col min="5710" max="5710" width="7.44140625" style="4" customWidth="1"/>
    <col min="5711" max="5711" width="4.33203125" style="4" customWidth="1"/>
    <col min="5712" max="5714" width="4" style="4" customWidth="1"/>
    <col min="5715" max="5715" width="4.109375" style="4" customWidth="1"/>
    <col min="5716" max="5716" width="3.88671875" style="4" customWidth="1"/>
    <col min="5717" max="5717" width="3.44140625" style="4" customWidth="1"/>
    <col min="5718" max="5718" width="4" style="4" customWidth="1"/>
    <col min="5719" max="5719" width="4.109375" style="4" customWidth="1"/>
    <col min="5720" max="5903" width="8.88671875" style="4"/>
    <col min="5904" max="5904" width="12.44140625" style="4" customWidth="1"/>
    <col min="5905" max="5905" width="8.109375" style="4" customWidth="1"/>
    <col min="5906" max="5906" width="10.6640625" style="4" customWidth="1"/>
    <col min="5907" max="5907" width="5.109375" style="4" customWidth="1"/>
    <col min="5908" max="5908" width="4.109375" style="4" customWidth="1"/>
    <col min="5909" max="5909" width="3.6640625" style="4" customWidth="1"/>
    <col min="5910" max="5910" width="3.109375" style="4" customWidth="1"/>
    <col min="5911" max="5912" width="2.33203125" style="4" customWidth="1"/>
    <col min="5913" max="5918" width="2.6640625" style="4" customWidth="1"/>
    <col min="5919" max="5919" width="4.6640625" style="4" customWidth="1"/>
    <col min="5920" max="5920" width="4.44140625" style="4" customWidth="1"/>
    <col min="5921" max="5921" width="2.44140625" style="4" customWidth="1"/>
    <col min="5922" max="5922" width="3" style="4" customWidth="1"/>
    <col min="5923" max="5923" width="3.33203125" style="4" customWidth="1"/>
    <col min="5924" max="5924" width="3.6640625" style="4" customWidth="1"/>
    <col min="5925" max="5930" width="2.44140625" style="4" customWidth="1"/>
    <col min="5931" max="5931" width="3.6640625" style="4" customWidth="1"/>
    <col min="5932" max="5936" width="2.44140625" style="4" customWidth="1"/>
    <col min="5937" max="5937" width="3.44140625" style="4" customWidth="1"/>
    <col min="5938" max="5938" width="0" style="4" hidden="1" customWidth="1"/>
    <col min="5939" max="5939" width="4.44140625" style="4" customWidth="1"/>
    <col min="5940" max="5940" width="0" style="4" hidden="1" customWidth="1"/>
    <col min="5941" max="5941" width="3.33203125" style="4" customWidth="1"/>
    <col min="5942" max="5942" width="0" style="4" hidden="1" customWidth="1"/>
    <col min="5943" max="5943" width="3.33203125" style="4" customWidth="1"/>
    <col min="5944" max="5944" width="0" style="4" hidden="1" customWidth="1"/>
    <col min="5945" max="5945" width="3.33203125" style="4" customWidth="1"/>
    <col min="5946" max="5948" width="2.44140625" style="4" customWidth="1"/>
    <col min="5949" max="5949" width="4" style="4" customWidth="1"/>
    <col min="5950" max="5950" width="3.33203125" style="4" customWidth="1"/>
    <col min="5951" max="5951" width="0" style="4" hidden="1" customWidth="1"/>
    <col min="5952" max="5952" width="3.6640625" style="4" customWidth="1"/>
    <col min="5953" max="5954" width="0" style="4" hidden="1" customWidth="1"/>
    <col min="5955" max="5955" width="4.44140625" style="4" customWidth="1"/>
    <col min="5956" max="5956" width="7" style="4" customWidth="1"/>
    <col min="5957" max="5957" width="4.44140625" style="4" customWidth="1"/>
    <col min="5958" max="5958" width="2.44140625" style="4" customWidth="1"/>
    <col min="5959" max="5959" width="3.109375" style="4" customWidth="1"/>
    <col min="5960" max="5965" width="3.44140625" style="4" customWidth="1"/>
    <col min="5966" max="5966" width="7.44140625" style="4" customWidth="1"/>
    <col min="5967" max="5967" width="4.33203125" style="4" customWidth="1"/>
    <col min="5968" max="5970" width="4" style="4" customWidth="1"/>
    <col min="5971" max="5971" width="4.109375" style="4" customWidth="1"/>
    <col min="5972" max="5972" width="3.88671875" style="4" customWidth="1"/>
    <col min="5973" max="5973" width="3.44140625" style="4" customWidth="1"/>
    <col min="5974" max="5974" width="4" style="4" customWidth="1"/>
    <col min="5975" max="5975" width="4.109375" style="4" customWidth="1"/>
    <col min="5976" max="6159" width="8.88671875" style="4"/>
    <col min="6160" max="6160" width="12.44140625" style="4" customWidth="1"/>
    <col min="6161" max="6161" width="8.109375" style="4" customWidth="1"/>
    <col min="6162" max="6162" width="10.6640625" style="4" customWidth="1"/>
    <col min="6163" max="6163" width="5.109375" style="4" customWidth="1"/>
    <col min="6164" max="6164" width="4.109375" style="4" customWidth="1"/>
    <col min="6165" max="6165" width="3.6640625" style="4" customWidth="1"/>
    <col min="6166" max="6166" width="3.109375" style="4" customWidth="1"/>
    <col min="6167" max="6168" width="2.33203125" style="4" customWidth="1"/>
    <col min="6169" max="6174" width="2.6640625" style="4" customWidth="1"/>
    <col min="6175" max="6175" width="4.6640625" style="4" customWidth="1"/>
    <col min="6176" max="6176" width="4.44140625" style="4" customWidth="1"/>
    <col min="6177" max="6177" width="2.44140625" style="4" customWidth="1"/>
    <col min="6178" max="6178" width="3" style="4" customWidth="1"/>
    <col min="6179" max="6179" width="3.33203125" style="4" customWidth="1"/>
    <col min="6180" max="6180" width="3.6640625" style="4" customWidth="1"/>
    <col min="6181" max="6186" width="2.44140625" style="4" customWidth="1"/>
    <col min="6187" max="6187" width="3.6640625" style="4" customWidth="1"/>
    <col min="6188" max="6192" width="2.44140625" style="4" customWidth="1"/>
    <col min="6193" max="6193" width="3.44140625" style="4" customWidth="1"/>
    <col min="6194" max="6194" width="0" style="4" hidden="1" customWidth="1"/>
    <col min="6195" max="6195" width="4.44140625" style="4" customWidth="1"/>
    <col min="6196" max="6196" width="0" style="4" hidden="1" customWidth="1"/>
    <col min="6197" max="6197" width="3.33203125" style="4" customWidth="1"/>
    <col min="6198" max="6198" width="0" style="4" hidden="1" customWidth="1"/>
    <col min="6199" max="6199" width="3.33203125" style="4" customWidth="1"/>
    <col min="6200" max="6200" width="0" style="4" hidden="1" customWidth="1"/>
    <col min="6201" max="6201" width="3.33203125" style="4" customWidth="1"/>
    <col min="6202" max="6204" width="2.44140625" style="4" customWidth="1"/>
    <col min="6205" max="6205" width="4" style="4" customWidth="1"/>
    <col min="6206" max="6206" width="3.33203125" style="4" customWidth="1"/>
    <col min="6207" max="6207" width="0" style="4" hidden="1" customWidth="1"/>
    <col min="6208" max="6208" width="3.6640625" style="4" customWidth="1"/>
    <col min="6209" max="6210" width="0" style="4" hidden="1" customWidth="1"/>
    <col min="6211" max="6211" width="4.44140625" style="4" customWidth="1"/>
    <col min="6212" max="6212" width="7" style="4" customWidth="1"/>
    <col min="6213" max="6213" width="4.44140625" style="4" customWidth="1"/>
    <col min="6214" max="6214" width="2.44140625" style="4" customWidth="1"/>
    <col min="6215" max="6215" width="3.109375" style="4" customWidth="1"/>
    <col min="6216" max="6221" width="3.44140625" style="4" customWidth="1"/>
    <col min="6222" max="6222" width="7.44140625" style="4" customWidth="1"/>
    <col min="6223" max="6223" width="4.33203125" style="4" customWidth="1"/>
    <col min="6224" max="6226" width="4" style="4" customWidth="1"/>
    <col min="6227" max="6227" width="4.109375" style="4" customWidth="1"/>
    <col min="6228" max="6228" width="3.88671875" style="4" customWidth="1"/>
    <col min="6229" max="6229" width="3.44140625" style="4" customWidth="1"/>
    <col min="6230" max="6230" width="4" style="4" customWidth="1"/>
    <col min="6231" max="6231" width="4.109375" style="4" customWidth="1"/>
    <col min="6232" max="6415" width="8.88671875" style="4"/>
    <col min="6416" max="6416" width="12.44140625" style="4" customWidth="1"/>
    <col min="6417" max="6417" width="8.109375" style="4" customWidth="1"/>
    <col min="6418" max="6418" width="10.6640625" style="4" customWidth="1"/>
    <col min="6419" max="6419" width="5.109375" style="4" customWidth="1"/>
    <col min="6420" max="6420" width="4.109375" style="4" customWidth="1"/>
    <col min="6421" max="6421" width="3.6640625" style="4" customWidth="1"/>
    <col min="6422" max="6422" width="3.109375" style="4" customWidth="1"/>
    <col min="6423" max="6424" width="2.33203125" style="4" customWidth="1"/>
    <col min="6425" max="6430" width="2.6640625" style="4" customWidth="1"/>
    <col min="6431" max="6431" width="4.6640625" style="4" customWidth="1"/>
    <col min="6432" max="6432" width="4.44140625" style="4" customWidth="1"/>
    <col min="6433" max="6433" width="2.44140625" style="4" customWidth="1"/>
    <col min="6434" max="6434" width="3" style="4" customWidth="1"/>
    <col min="6435" max="6435" width="3.33203125" style="4" customWidth="1"/>
    <col min="6436" max="6436" width="3.6640625" style="4" customWidth="1"/>
    <col min="6437" max="6442" width="2.44140625" style="4" customWidth="1"/>
    <col min="6443" max="6443" width="3.6640625" style="4" customWidth="1"/>
    <col min="6444" max="6448" width="2.44140625" style="4" customWidth="1"/>
    <col min="6449" max="6449" width="3.44140625" style="4" customWidth="1"/>
    <col min="6450" max="6450" width="0" style="4" hidden="1" customWidth="1"/>
    <col min="6451" max="6451" width="4.44140625" style="4" customWidth="1"/>
    <col min="6452" max="6452" width="0" style="4" hidden="1" customWidth="1"/>
    <col min="6453" max="6453" width="3.33203125" style="4" customWidth="1"/>
    <col min="6454" max="6454" width="0" style="4" hidden="1" customWidth="1"/>
    <col min="6455" max="6455" width="3.33203125" style="4" customWidth="1"/>
    <col min="6456" max="6456" width="0" style="4" hidden="1" customWidth="1"/>
    <col min="6457" max="6457" width="3.33203125" style="4" customWidth="1"/>
    <col min="6458" max="6460" width="2.44140625" style="4" customWidth="1"/>
    <col min="6461" max="6461" width="4" style="4" customWidth="1"/>
    <col min="6462" max="6462" width="3.33203125" style="4" customWidth="1"/>
    <col min="6463" max="6463" width="0" style="4" hidden="1" customWidth="1"/>
    <col min="6464" max="6464" width="3.6640625" style="4" customWidth="1"/>
    <col min="6465" max="6466" width="0" style="4" hidden="1" customWidth="1"/>
    <col min="6467" max="6467" width="4.44140625" style="4" customWidth="1"/>
    <col min="6468" max="6468" width="7" style="4" customWidth="1"/>
    <col min="6469" max="6469" width="4.44140625" style="4" customWidth="1"/>
    <col min="6470" max="6470" width="2.44140625" style="4" customWidth="1"/>
    <col min="6471" max="6471" width="3.109375" style="4" customWidth="1"/>
    <col min="6472" max="6477" width="3.44140625" style="4" customWidth="1"/>
    <col min="6478" max="6478" width="7.44140625" style="4" customWidth="1"/>
    <col min="6479" max="6479" width="4.33203125" style="4" customWidth="1"/>
    <col min="6480" max="6482" width="4" style="4" customWidth="1"/>
    <col min="6483" max="6483" width="4.109375" style="4" customWidth="1"/>
    <col min="6484" max="6484" width="3.88671875" style="4" customWidth="1"/>
    <col min="6485" max="6485" width="3.44140625" style="4" customWidth="1"/>
    <col min="6486" max="6486" width="4" style="4" customWidth="1"/>
    <col min="6487" max="6487" width="4.109375" style="4" customWidth="1"/>
    <col min="6488" max="6671" width="8.88671875" style="4"/>
    <col min="6672" max="6672" width="12.44140625" style="4" customWidth="1"/>
    <col min="6673" max="6673" width="8.109375" style="4" customWidth="1"/>
    <col min="6674" max="6674" width="10.6640625" style="4" customWidth="1"/>
    <col min="6675" max="6675" width="5.109375" style="4" customWidth="1"/>
    <col min="6676" max="6676" width="4.109375" style="4" customWidth="1"/>
    <col min="6677" max="6677" width="3.6640625" style="4" customWidth="1"/>
    <col min="6678" max="6678" width="3.109375" style="4" customWidth="1"/>
    <col min="6679" max="6680" width="2.33203125" style="4" customWidth="1"/>
    <col min="6681" max="6686" width="2.6640625" style="4" customWidth="1"/>
    <col min="6687" max="6687" width="4.6640625" style="4" customWidth="1"/>
    <col min="6688" max="6688" width="4.44140625" style="4" customWidth="1"/>
    <col min="6689" max="6689" width="2.44140625" style="4" customWidth="1"/>
    <col min="6690" max="6690" width="3" style="4" customWidth="1"/>
    <col min="6691" max="6691" width="3.33203125" style="4" customWidth="1"/>
    <col min="6692" max="6692" width="3.6640625" style="4" customWidth="1"/>
    <col min="6693" max="6698" width="2.44140625" style="4" customWidth="1"/>
    <col min="6699" max="6699" width="3.6640625" style="4" customWidth="1"/>
    <col min="6700" max="6704" width="2.44140625" style="4" customWidth="1"/>
    <col min="6705" max="6705" width="3.44140625" style="4" customWidth="1"/>
    <col min="6706" max="6706" width="0" style="4" hidden="1" customWidth="1"/>
    <col min="6707" max="6707" width="4.44140625" style="4" customWidth="1"/>
    <col min="6708" max="6708" width="0" style="4" hidden="1" customWidth="1"/>
    <col min="6709" max="6709" width="3.33203125" style="4" customWidth="1"/>
    <col min="6710" max="6710" width="0" style="4" hidden="1" customWidth="1"/>
    <col min="6711" max="6711" width="3.33203125" style="4" customWidth="1"/>
    <col min="6712" max="6712" width="0" style="4" hidden="1" customWidth="1"/>
    <col min="6713" max="6713" width="3.33203125" style="4" customWidth="1"/>
    <col min="6714" max="6716" width="2.44140625" style="4" customWidth="1"/>
    <col min="6717" max="6717" width="4" style="4" customWidth="1"/>
    <col min="6718" max="6718" width="3.33203125" style="4" customWidth="1"/>
    <col min="6719" max="6719" width="0" style="4" hidden="1" customWidth="1"/>
    <col min="6720" max="6720" width="3.6640625" style="4" customWidth="1"/>
    <col min="6721" max="6722" width="0" style="4" hidden="1" customWidth="1"/>
    <col min="6723" max="6723" width="4.44140625" style="4" customWidth="1"/>
    <col min="6724" max="6724" width="7" style="4" customWidth="1"/>
    <col min="6725" max="6725" width="4.44140625" style="4" customWidth="1"/>
    <col min="6726" max="6726" width="2.44140625" style="4" customWidth="1"/>
    <col min="6727" max="6727" width="3.109375" style="4" customWidth="1"/>
    <col min="6728" max="6733" width="3.44140625" style="4" customWidth="1"/>
    <col min="6734" max="6734" width="7.44140625" style="4" customWidth="1"/>
    <col min="6735" max="6735" width="4.33203125" style="4" customWidth="1"/>
    <col min="6736" max="6738" width="4" style="4" customWidth="1"/>
    <col min="6739" max="6739" width="4.109375" style="4" customWidth="1"/>
    <col min="6740" max="6740" width="3.88671875" style="4" customWidth="1"/>
    <col min="6741" max="6741" width="3.44140625" style="4" customWidth="1"/>
    <col min="6742" max="6742" width="4" style="4" customWidth="1"/>
    <col min="6743" max="6743" width="4.109375" style="4" customWidth="1"/>
    <col min="6744" max="6927" width="8.88671875" style="4"/>
    <col min="6928" max="6928" width="12.44140625" style="4" customWidth="1"/>
    <col min="6929" max="6929" width="8.109375" style="4" customWidth="1"/>
    <col min="6930" max="6930" width="10.6640625" style="4" customWidth="1"/>
    <col min="6931" max="6931" width="5.109375" style="4" customWidth="1"/>
    <col min="6932" max="6932" width="4.109375" style="4" customWidth="1"/>
    <col min="6933" max="6933" width="3.6640625" style="4" customWidth="1"/>
    <col min="6934" max="6934" width="3.109375" style="4" customWidth="1"/>
    <col min="6935" max="6936" width="2.33203125" style="4" customWidth="1"/>
    <col min="6937" max="6942" width="2.6640625" style="4" customWidth="1"/>
    <col min="6943" max="6943" width="4.6640625" style="4" customWidth="1"/>
    <col min="6944" max="6944" width="4.44140625" style="4" customWidth="1"/>
    <col min="6945" max="6945" width="2.44140625" style="4" customWidth="1"/>
    <col min="6946" max="6946" width="3" style="4" customWidth="1"/>
    <col min="6947" max="6947" width="3.33203125" style="4" customWidth="1"/>
    <col min="6948" max="6948" width="3.6640625" style="4" customWidth="1"/>
    <col min="6949" max="6954" width="2.44140625" style="4" customWidth="1"/>
    <col min="6955" max="6955" width="3.6640625" style="4" customWidth="1"/>
    <col min="6956" max="6960" width="2.44140625" style="4" customWidth="1"/>
    <col min="6961" max="6961" width="3.44140625" style="4" customWidth="1"/>
    <col min="6962" max="6962" width="0" style="4" hidden="1" customWidth="1"/>
    <col min="6963" max="6963" width="4.44140625" style="4" customWidth="1"/>
    <col min="6964" max="6964" width="0" style="4" hidden="1" customWidth="1"/>
    <col min="6965" max="6965" width="3.33203125" style="4" customWidth="1"/>
    <col min="6966" max="6966" width="0" style="4" hidden="1" customWidth="1"/>
    <col min="6967" max="6967" width="3.33203125" style="4" customWidth="1"/>
    <col min="6968" max="6968" width="0" style="4" hidden="1" customWidth="1"/>
    <col min="6969" max="6969" width="3.33203125" style="4" customWidth="1"/>
    <col min="6970" max="6972" width="2.44140625" style="4" customWidth="1"/>
    <col min="6973" max="6973" width="4" style="4" customWidth="1"/>
    <col min="6974" max="6974" width="3.33203125" style="4" customWidth="1"/>
    <col min="6975" max="6975" width="0" style="4" hidden="1" customWidth="1"/>
    <col min="6976" max="6976" width="3.6640625" style="4" customWidth="1"/>
    <col min="6977" max="6978" width="0" style="4" hidden="1" customWidth="1"/>
    <col min="6979" max="6979" width="4.44140625" style="4" customWidth="1"/>
    <col min="6980" max="6980" width="7" style="4" customWidth="1"/>
    <col min="6981" max="6981" width="4.44140625" style="4" customWidth="1"/>
    <col min="6982" max="6982" width="2.44140625" style="4" customWidth="1"/>
    <col min="6983" max="6983" width="3.109375" style="4" customWidth="1"/>
    <col min="6984" max="6989" width="3.44140625" style="4" customWidth="1"/>
    <col min="6990" max="6990" width="7.44140625" style="4" customWidth="1"/>
    <col min="6991" max="6991" width="4.33203125" style="4" customWidth="1"/>
    <col min="6992" max="6994" width="4" style="4" customWidth="1"/>
    <col min="6995" max="6995" width="4.109375" style="4" customWidth="1"/>
    <col min="6996" max="6996" width="3.88671875" style="4" customWidth="1"/>
    <col min="6997" max="6997" width="3.44140625" style="4" customWidth="1"/>
    <col min="6998" max="6998" width="4" style="4" customWidth="1"/>
    <col min="6999" max="6999" width="4.109375" style="4" customWidth="1"/>
    <col min="7000" max="7183" width="8.88671875" style="4"/>
    <col min="7184" max="7184" width="12.44140625" style="4" customWidth="1"/>
    <col min="7185" max="7185" width="8.109375" style="4" customWidth="1"/>
    <col min="7186" max="7186" width="10.6640625" style="4" customWidth="1"/>
    <col min="7187" max="7187" width="5.109375" style="4" customWidth="1"/>
    <col min="7188" max="7188" width="4.109375" style="4" customWidth="1"/>
    <col min="7189" max="7189" width="3.6640625" style="4" customWidth="1"/>
    <col min="7190" max="7190" width="3.109375" style="4" customWidth="1"/>
    <col min="7191" max="7192" width="2.33203125" style="4" customWidth="1"/>
    <col min="7193" max="7198" width="2.6640625" style="4" customWidth="1"/>
    <col min="7199" max="7199" width="4.6640625" style="4" customWidth="1"/>
    <col min="7200" max="7200" width="4.44140625" style="4" customWidth="1"/>
    <col min="7201" max="7201" width="2.44140625" style="4" customWidth="1"/>
    <col min="7202" max="7202" width="3" style="4" customWidth="1"/>
    <col min="7203" max="7203" width="3.33203125" style="4" customWidth="1"/>
    <col min="7204" max="7204" width="3.6640625" style="4" customWidth="1"/>
    <col min="7205" max="7210" width="2.44140625" style="4" customWidth="1"/>
    <col min="7211" max="7211" width="3.6640625" style="4" customWidth="1"/>
    <col min="7212" max="7216" width="2.44140625" style="4" customWidth="1"/>
    <col min="7217" max="7217" width="3.44140625" style="4" customWidth="1"/>
    <col min="7218" max="7218" width="0" style="4" hidden="1" customWidth="1"/>
    <col min="7219" max="7219" width="4.44140625" style="4" customWidth="1"/>
    <col min="7220" max="7220" width="0" style="4" hidden="1" customWidth="1"/>
    <col min="7221" max="7221" width="3.33203125" style="4" customWidth="1"/>
    <col min="7222" max="7222" width="0" style="4" hidden="1" customWidth="1"/>
    <col min="7223" max="7223" width="3.33203125" style="4" customWidth="1"/>
    <col min="7224" max="7224" width="0" style="4" hidden="1" customWidth="1"/>
    <col min="7225" max="7225" width="3.33203125" style="4" customWidth="1"/>
    <col min="7226" max="7228" width="2.44140625" style="4" customWidth="1"/>
    <col min="7229" max="7229" width="4" style="4" customWidth="1"/>
    <col min="7230" max="7230" width="3.33203125" style="4" customWidth="1"/>
    <col min="7231" max="7231" width="0" style="4" hidden="1" customWidth="1"/>
    <col min="7232" max="7232" width="3.6640625" style="4" customWidth="1"/>
    <col min="7233" max="7234" width="0" style="4" hidden="1" customWidth="1"/>
    <col min="7235" max="7235" width="4.44140625" style="4" customWidth="1"/>
    <col min="7236" max="7236" width="7" style="4" customWidth="1"/>
    <col min="7237" max="7237" width="4.44140625" style="4" customWidth="1"/>
    <col min="7238" max="7238" width="2.44140625" style="4" customWidth="1"/>
    <col min="7239" max="7239" width="3.109375" style="4" customWidth="1"/>
    <col min="7240" max="7245" width="3.44140625" style="4" customWidth="1"/>
    <col min="7246" max="7246" width="7.44140625" style="4" customWidth="1"/>
    <col min="7247" max="7247" width="4.33203125" style="4" customWidth="1"/>
    <col min="7248" max="7250" width="4" style="4" customWidth="1"/>
    <col min="7251" max="7251" width="4.109375" style="4" customWidth="1"/>
    <col min="7252" max="7252" width="3.88671875" style="4" customWidth="1"/>
    <col min="7253" max="7253" width="3.44140625" style="4" customWidth="1"/>
    <col min="7254" max="7254" width="4" style="4" customWidth="1"/>
    <col min="7255" max="7255" width="4.109375" style="4" customWidth="1"/>
    <col min="7256" max="7439" width="8.88671875" style="4"/>
    <col min="7440" max="7440" width="12.44140625" style="4" customWidth="1"/>
    <col min="7441" max="7441" width="8.109375" style="4" customWidth="1"/>
    <col min="7442" max="7442" width="10.6640625" style="4" customWidth="1"/>
    <col min="7443" max="7443" width="5.109375" style="4" customWidth="1"/>
    <col min="7444" max="7444" width="4.109375" style="4" customWidth="1"/>
    <col min="7445" max="7445" width="3.6640625" style="4" customWidth="1"/>
    <col min="7446" max="7446" width="3.109375" style="4" customWidth="1"/>
    <col min="7447" max="7448" width="2.33203125" style="4" customWidth="1"/>
    <col min="7449" max="7454" width="2.6640625" style="4" customWidth="1"/>
    <col min="7455" max="7455" width="4.6640625" style="4" customWidth="1"/>
    <col min="7456" max="7456" width="4.44140625" style="4" customWidth="1"/>
    <col min="7457" max="7457" width="2.44140625" style="4" customWidth="1"/>
    <col min="7458" max="7458" width="3" style="4" customWidth="1"/>
    <col min="7459" max="7459" width="3.33203125" style="4" customWidth="1"/>
    <col min="7460" max="7460" width="3.6640625" style="4" customWidth="1"/>
    <col min="7461" max="7466" width="2.44140625" style="4" customWidth="1"/>
    <col min="7467" max="7467" width="3.6640625" style="4" customWidth="1"/>
    <col min="7468" max="7472" width="2.44140625" style="4" customWidth="1"/>
    <col min="7473" max="7473" width="3.44140625" style="4" customWidth="1"/>
    <col min="7474" max="7474" width="0" style="4" hidden="1" customWidth="1"/>
    <col min="7475" max="7475" width="4.44140625" style="4" customWidth="1"/>
    <col min="7476" max="7476" width="0" style="4" hidden="1" customWidth="1"/>
    <col min="7477" max="7477" width="3.33203125" style="4" customWidth="1"/>
    <col min="7478" max="7478" width="0" style="4" hidden="1" customWidth="1"/>
    <col min="7479" max="7479" width="3.33203125" style="4" customWidth="1"/>
    <col min="7480" max="7480" width="0" style="4" hidden="1" customWidth="1"/>
    <col min="7481" max="7481" width="3.33203125" style="4" customWidth="1"/>
    <col min="7482" max="7484" width="2.44140625" style="4" customWidth="1"/>
    <col min="7485" max="7485" width="4" style="4" customWidth="1"/>
    <col min="7486" max="7486" width="3.33203125" style="4" customWidth="1"/>
    <col min="7487" max="7487" width="0" style="4" hidden="1" customWidth="1"/>
    <col min="7488" max="7488" width="3.6640625" style="4" customWidth="1"/>
    <col min="7489" max="7490" width="0" style="4" hidden="1" customWidth="1"/>
    <col min="7491" max="7491" width="4.44140625" style="4" customWidth="1"/>
    <col min="7492" max="7492" width="7" style="4" customWidth="1"/>
    <col min="7493" max="7493" width="4.44140625" style="4" customWidth="1"/>
    <col min="7494" max="7494" width="2.44140625" style="4" customWidth="1"/>
    <col min="7495" max="7495" width="3.109375" style="4" customWidth="1"/>
    <col min="7496" max="7501" width="3.44140625" style="4" customWidth="1"/>
    <col min="7502" max="7502" width="7.44140625" style="4" customWidth="1"/>
    <col min="7503" max="7503" width="4.33203125" style="4" customWidth="1"/>
    <col min="7504" max="7506" width="4" style="4" customWidth="1"/>
    <col min="7507" max="7507" width="4.109375" style="4" customWidth="1"/>
    <col min="7508" max="7508" width="3.88671875" style="4" customWidth="1"/>
    <col min="7509" max="7509" width="3.44140625" style="4" customWidth="1"/>
    <col min="7510" max="7510" width="4" style="4" customWidth="1"/>
    <col min="7511" max="7511" width="4.109375" style="4" customWidth="1"/>
    <col min="7512" max="7695" width="8.88671875" style="4"/>
    <col min="7696" max="7696" width="12.44140625" style="4" customWidth="1"/>
    <col min="7697" max="7697" width="8.109375" style="4" customWidth="1"/>
    <col min="7698" max="7698" width="10.6640625" style="4" customWidth="1"/>
    <col min="7699" max="7699" width="5.109375" style="4" customWidth="1"/>
    <col min="7700" max="7700" width="4.109375" style="4" customWidth="1"/>
    <col min="7701" max="7701" width="3.6640625" style="4" customWidth="1"/>
    <col min="7702" max="7702" width="3.109375" style="4" customWidth="1"/>
    <col min="7703" max="7704" width="2.33203125" style="4" customWidth="1"/>
    <col min="7705" max="7710" width="2.6640625" style="4" customWidth="1"/>
    <col min="7711" max="7711" width="4.6640625" style="4" customWidth="1"/>
    <col min="7712" max="7712" width="4.44140625" style="4" customWidth="1"/>
    <col min="7713" max="7713" width="2.44140625" style="4" customWidth="1"/>
    <col min="7714" max="7714" width="3" style="4" customWidth="1"/>
    <col min="7715" max="7715" width="3.33203125" style="4" customWidth="1"/>
    <col min="7716" max="7716" width="3.6640625" style="4" customWidth="1"/>
    <col min="7717" max="7722" width="2.44140625" style="4" customWidth="1"/>
    <col min="7723" max="7723" width="3.6640625" style="4" customWidth="1"/>
    <col min="7724" max="7728" width="2.44140625" style="4" customWidth="1"/>
    <col min="7729" max="7729" width="3.44140625" style="4" customWidth="1"/>
    <col min="7730" max="7730" width="0" style="4" hidden="1" customWidth="1"/>
    <col min="7731" max="7731" width="4.44140625" style="4" customWidth="1"/>
    <col min="7732" max="7732" width="0" style="4" hidden="1" customWidth="1"/>
    <col min="7733" max="7733" width="3.33203125" style="4" customWidth="1"/>
    <col min="7734" max="7734" width="0" style="4" hidden="1" customWidth="1"/>
    <col min="7735" max="7735" width="3.33203125" style="4" customWidth="1"/>
    <col min="7736" max="7736" width="0" style="4" hidden="1" customWidth="1"/>
    <col min="7737" max="7737" width="3.33203125" style="4" customWidth="1"/>
    <col min="7738" max="7740" width="2.44140625" style="4" customWidth="1"/>
    <col min="7741" max="7741" width="4" style="4" customWidth="1"/>
    <col min="7742" max="7742" width="3.33203125" style="4" customWidth="1"/>
    <col min="7743" max="7743" width="0" style="4" hidden="1" customWidth="1"/>
    <col min="7744" max="7744" width="3.6640625" style="4" customWidth="1"/>
    <col min="7745" max="7746" width="0" style="4" hidden="1" customWidth="1"/>
    <col min="7747" max="7747" width="4.44140625" style="4" customWidth="1"/>
    <col min="7748" max="7748" width="7" style="4" customWidth="1"/>
    <col min="7749" max="7749" width="4.44140625" style="4" customWidth="1"/>
    <col min="7750" max="7750" width="2.44140625" style="4" customWidth="1"/>
    <col min="7751" max="7751" width="3.109375" style="4" customWidth="1"/>
    <col min="7752" max="7757" width="3.44140625" style="4" customWidth="1"/>
    <col min="7758" max="7758" width="7.44140625" style="4" customWidth="1"/>
    <col min="7759" max="7759" width="4.33203125" style="4" customWidth="1"/>
    <col min="7760" max="7762" width="4" style="4" customWidth="1"/>
    <col min="7763" max="7763" width="4.109375" style="4" customWidth="1"/>
    <col min="7764" max="7764" width="3.88671875" style="4" customWidth="1"/>
    <col min="7765" max="7765" width="3.44140625" style="4" customWidth="1"/>
    <col min="7766" max="7766" width="4" style="4" customWidth="1"/>
    <col min="7767" max="7767" width="4.109375" style="4" customWidth="1"/>
    <col min="7768" max="7951" width="8.88671875" style="4"/>
    <col min="7952" max="7952" width="12.44140625" style="4" customWidth="1"/>
    <col min="7953" max="7953" width="8.109375" style="4" customWidth="1"/>
    <col min="7954" max="7954" width="10.6640625" style="4" customWidth="1"/>
    <col min="7955" max="7955" width="5.109375" style="4" customWidth="1"/>
    <col min="7956" max="7956" width="4.109375" style="4" customWidth="1"/>
    <col min="7957" max="7957" width="3.6640625" style="4" customWidth="1"/>
    <col min="7958" max="7958" width="3.109375" style="4" customWidth="1"/>
    <col min="7959" max="7960" width="2.33203125" style="4" customWidth="1"/>
    <col min="7961" max="7966" width="2.6640625" style="4" customWidth="1"/>
    <col min="7967" max="7967" width="4.6640625" style="4" customWidth="1"/>
    <col min="7968" max="7968" width="4.44140625" style="4" customWidth="1"/>
    <col min="7969" max="7969" width="2.44140625" style="4" customWidth="1"/>
    <col min="7970" max="7970" width="3" style="4" customWidth="1"/>
    <col min="7971" max="7971" width="3.33203125" style="4" customWidth="1"/>
    <col min="7972" max="7972" width="3.6640625" style="4" customWidth="1"/>
    <col min="7973" max="7978" width="2.44140625" style="4" customWidth="1"/>
    <col min="7979" max="7979" width="3.6640625" style="4" customWidth="1"/>
    <col min="7980" max="7984" width="2.44140625" style="4" customWidth="1"/>
    <col min="7985" max="7985" width="3.44140625" style="4" customWidth="1"/>
    <col min="7986" max="7986" width="0" style="4" hidden="1" customWidth="1"/>
    <col min="7987" max="7987" width="4.44140625" style="4" customWidth="1"/>
    <col min="7988" max="7988" width="0" style="4" hidden="1" customWidth="1"/>
    <col min="7989" max="7989" width="3.33203125" style="4" customWidth="1"/>
    <col min="7990" max="7990" width="0" style="4" hidden="1" customWidth="1"/>
    <col min="7991" max="7991" width="3.33203125" style="4" customWidth="1"/>
    <col min="7992" max="7992" width="0" style="4" hidden="1" customWidth="1"/>
    <col min="7993" max="7993" width="3.33203125" style="4" customWidth="1"/>
    <col min="7994" max="7996" width="2.44140625" style="4" customWidth="1"/>
    <col min="7997" max="7997" width="4" style="4" customWidth="1"/>
    <col min="7998" max="7998" width="3.33203125" style="4" customWidth="1"/>
    <col min="7999" max="7999" width="0" style="4" hidden="1" customWidth="1"/>
    <col min="8000" max="8000" width="3.6640625" style="4" customWidth="1"/>
    <col min="8001" max="8002" width="0" style="4" hidden="1" customWidth="1"/>
    <col min="8003" max="8003" width="4.44140625" style="4" customWidth="1"/>
    <col min="8004" max="8004" width="7" style="4" customWidth="1"/>
    <col min="8005" max="8005" width="4.44140625" style="4" customWidth="1"/>
    <col min="8006" max="8006" width="2.44140625" style="4" customWidth="1"/>
    <col min="8007" max="8007" width="3.109375" style="4" customWidth="1"/>
    <col min="8008" max="8013" width="3.44140625" style="4" customWidth="1"/>
    <col min="8014" max="8014" width="7.44140625" style="4" customWidth="1"/>
    <col min="8015" max="8015" width="4.33203125" style="4" customWidth="1"/>
    <col min="8016" max="8018" width="4" style="4" customWidth="1"/>
    <col min="8019" max="8019" width="4.109375" style="4" customWidth="1"/>
    <col min="8020" max="8020" width="3.88671875" style="4" customWidth="1"/>
    <col min="8021" max="8021" width="3.44140625" style="4" customWidth="1"/>
    <col min="8022" max="8022" width="4" style="4" customWidth="1"/>
    <col min="8023" max="8023" width="4.109375" style="4" customWidth="1"/>
    <col min="8024" max="8207" width="8.88671875" style="4"/>
    <col min="8208" max="8208" width="12.44140625" style="4" customWidth="1"/>
    <col min="8209" max="8209" width="8.109375" style="4" customWidth="1"/>
    <col min="8210" max="8210" width="10.6640625" style="4" customWidth="1"/>
    <col min="8211" max="8211" width="5.109375" style="4" customWidth="1"/>
    <col min="8212" max="8212" width="4.109375" style="4" customWidth="1"/>
    <col min="8213" max="8213" width="3.6640625" style="4" customWidth="1"/>
    <col min="8214" max="8214" width="3.109375" style="4" customWidth="1"/>
    <col min="8215" max="8216" width="2.33203125" style="4" customWidth="1"/>
    <col min="8217" max="8222" width="2.6640625" style="4" customWidth="1"/>
    <col min="8223" max="8223" width="4.6640625" style="4" customWidth="1"/>
    <col min="8224" max="8224" width="4.44140625" style="4" customWidth="1"/>
    <col min="8225" max="8225" width="2.44140625" style="4" customWidth="1"/>
    <col min="8226" max="8226" width="3" style="4" customWidth="1"/>
    <col min="8227" max="8227" width="3.33203125" style="4" customWidth="1"/>
    <col min="8228" max="8228" width="3.6640625" style="4" customWidth="1"/>
    <col min="8229" max="8234" width="2.44140625" style="4" customWidth="1"/>
    <col min="8235" max="8235" width="3.6640625" style="4" customWidth="1"/>
    <col min="8236" max="8240" width="2.44140625" style="4" customWidth="1"/>
    <col min="8241" max="8241" width="3.44140625" style="4" customWidth="1"/>
    <col min="8242" max="8242" width="0" style="4" hidden="1" customWidth="1"/>
    <col min="8243" max="8243" width="4.44140625" style="4" customWidth="1"/>
    <col min="8244" max="8244" width="0" style="4" hidden="1" customWidth="1"/>
    <col min="8245" max="8245" width="3.33203125" style="4" customWidth="1"/>
    <col min="8246" max="8246" width="0" style="4" hidden="1" customWidth="1"/>
    <col min="8247" max="8247" width="3.33203125" style="4" customWidth="1"/>
    <col min="8248" max="8248" width="0" style="4" hidden="1" customWidth="1"/>
    <col min="8249" max="8249" width="3.33203125" style="4" customWidth="1"/>
    <col min="8250" max="8252" width="2.44140625" style="4" customWidth="1"/>
    <col min="8253" max="8253" width="4" style="4" customWidth="1"/>
    <col min="8254" max="8254" width="3.33203125" style="4" customWidth="1"/>
    <col min="8255" max="8255" width="0" style="4" hidden="1" customWidth="1"/>
    <col min="8256" max="8256" width="3.6640625" style="4" customWidth="1"/>
    <col min="8257" max="8258" width="0" style="4" hidden="1" customWidth="1"/>
    <col min="8259" max="8259" width="4.44140625" style="4" customWidth="1"/>
    <col min="8260" max="8260" width="7" style="4" customWidth="1"/>
    <col min="8261" max="8261" width="4.44140625" style="4" customWidth="1"/>
    <col min="8262" max="8262" width="2.44140625" style="4" customWidth="1"/>
    <col min="8263" max="8263" width="3.109375" style="4" customWidth="1"/>
    <col min="8264" max="8269" width="3.44140625" style="4" customWidth="1"/>
    <col min="8270" max="8270" width="7.44140625" style="4" customWidth="1"/>
    <col min="8271" max="8271" width="4.33203125" style="4" customWidth="1"/>
    <col min="8272" max="8274" width="4" style="4" customWidth="1"/>
    <col min="8275" max="8275" width="4.109375" style="4" customWidth="1"/>
    <col min="8276" max="8276" width="3.88671875" style="4" customWidth="1"/>
    <col min="8277" max="8277" width="3.44140625" style="4" customWidth="1"/>
    <col min="8278" max="8278" width="4" style="4" customWidth="1"/>
    <col min="8279" max="8279" width="4.109375" style="4" customWidth="1"/>
    <col min="8280" max="8463" width="8.88671875" style="4"/>
    <col min="8464" max="8464" width="12.44140625" style="4" customWidth="1"/>
    <col min="8465" max="8465" width="8.109375" style="4" customWidth="1"/>
    <col min="8466" max="8466" width="10.6640625" style="4" customWidth="1"/>
    <col min="8467" max="8467" width="5.109375" style="4" customWidth="1"/>
    <col min="8468" max="8468" width="4.109375" style="4" customWidth="1"/>
    <col min="8469" max="8469" width="3.6640625" style="4" customWidth="1"/>
    <col min="8470" max="8470" width="3.109375" style="4" customWidth="1"/>
    <col min="8471" max="8472" width="2.33203125" style="4" customWidth="1"/>
    <col min="8473" max="8478" width="2.6640625" style="4" customWidth="1"/>
    <col min="8479" max="8479" width="4.6640625" style="4" customWidth="1"/>
    <col min="8480" max="8480" width="4.44140625" style="4" customWidth="1"/>
    <col min="8481" max="8481" width="2.44140625" style="4" customWidth="1"/>
    <col min="8482" max="8482" width="3" style="4" customWidth="1"/>
    <col min="8483" max="8483" width="3.33203125" style="4" customWidth="1"/>
    <col min="8484" max="8484" width="3.6640625" style="4" customWidth="1"/>
    <col min="8485" max="8490" width="2.44140625" style="4" customWidth="1"/>
    <col min="8491" max="8491" width="3.6640625" style="4" customWidth="1"/>
    <col min="8492" max="8496" width="2.44140625" style="4" customWidth="1"/>
    <col min="8497" max="8497" width="3.44140625" style="4" customWidth="1"/>
    <col min="8498" max="8498" width="0" style="4" hidden="1" customWidth="1"/>
    <col min="8499" max="8499" width="4.44140625" style="4" customWidth="1"/>
    <col min="8500" max="8500" width="0" style="4" hidden="1" customWidth="1"/>
    <col min="8501" max="8501" width="3.33203125" style="4" customWidth="1"/>
    <col min="8502" max="8502" width="0" style="4" hidden="1" customWidth="1"/>
    <col min="8503" max="8503" width="3.33203125" style="4" customWidth="1"/>
    <col min="8504" max="8504" width="0" style="4" hidden="1" customWidth="1"/>
    <col min="8505" max="8505" width="3.33203125" style="4" customWidth="1"/>
    <col min="8506" max="8508" width="2.44140625" style="4" customWidth="1"/>
    <col min="8509" max="8509" width="4" style="4" customWidth="1"/>
    <col min="8510" max="8510" width="3.33203125" style="4" customWidth="1"/>
    <col min="8511" max="8511" width="0" style="4" hidden="1" customWidth="1"/>
    <col min="8512" max="8512" width="3.6640625" style="4" customWidth="1"/>
    <col min="8513" max="8514" width="0" style="4" hidden="1" customWidth="1"/>
    <col min="8515" max="8515" width="4.44140625" style="4" customWidth="1"/>
    <col min="8516" max="8516" width="7" style="4" customWidth="1"/>
    <col min="8517" max="8517" width="4.44140625" style="4" customWidth="1"/>
    <col min="8518" max="8518" width="2.44140625" style="4" customWidth="1"/>
    <col min="8519" max="8519" width="3.109375" style="4" customWidth="1"/>
    <col min="8520" max="8525" width="3.44140625" style="4" customWidth="1"/>
    <col min="8526" max="8526" width="7.44140625" style="4" customWidth="1"/>
    <col min="8527" max="8527" width="4.33203125" style="4" customWidth="1"/>
    <col min="8528" max="8530" width="4" style="4" customWidth="1"/>
    <col min="8531" max="8531" width="4.109375" style="4" customWidth="1"/>
    <col min="8532" max="8532" width="3.88671875" style="4" customWidth="1"/>
    <col min="8533" max="8533" width="3.44140625" style="4" customWidth="1"/>
    <col min="8534" max="8534" width="4" style="4" customWidth="1"/>
    <col min="8535" max="8535" width="4.109375" style="4" customWidth="1"/>
    <col min="8536" max="8719" width="8.88671875" style="4"/>
    <col min="8720" max="8720" width="12.44140625" style="4" customWidth="1"/>
    <col min="8721" max="8721" width="8.109375" style="4" customWidth="1"/>
    <col min="8722" max="8722" width="10.6640625" style="4" customWidth="1"/>
    <col min="8723" max="8723" width="5.109375" style="4" customWidth="1"/>
    <col min="8724" max="8724" width="4.109375" style="4" customWidth="1"/>
    <col min="8725" max="8725" width="3.6640625" style="4" customWidth="1"/>
    <col min="8726" max="8726" width="3.109375" style="4" customWidth="1"/>
    <col min="8727" max="8728" width="2.33203125" style="4" customWidth="1"/>
    <col min="8729" max="8734" width="2.6640625" style="4" customWidth="1"/>
    <col min="8735" max="8735" width="4.6640625" style="4" customWidth="1"/>
    <col min="8736" max="8736" width="4.44140625" style="4" customWidth="1"/>
    <col min="8737" max="8737" width="2.44140625" style="4" customWidth="1"/>
    <col min="8738" max="8738" width="3" style="4" customWidth="1"/>
    <col min="8739" max="8739" width="3.33203125" style="4" customWidth="1"/>
    <col min="8740" max="8740" width="3.6640625" style="4" customWidth="1"/>
    <col min="8741" max="8746" width="2.44140625" style="4" customWidth="1"/>
    <col min="8747" max="8747" width="3.6640625" style="4" customWidth="1"/>
    <col min="8748" max="8752" width="2.44140625" style="4" customWidth="1"/>
    <col min="8753" max="8753" width="3.44140625" style="4" customWidth="1"/>
    <col min="8754" max="8754" width="0" style="4" hidden="1" customWidth="1"/>
    <col min="8755" max="8755" width="4.44140625" style="4" customWidth="1"/>
    <col min="8756" max="8756" width="0" style="4" hidden="1" customWidth="1"/>
    <col min="8757" max="8757" width="3.33203125" style="4" customWidth="1"/>
    <col min="8758" max="8758" width="0" style="4" hidden="1" customWidth="1"/>
    <col min="8759" max="8759" width="3.33203125" style="4" customWidth="1"/>
    <col min="8760" max="8760" width="0" style="4" hidden="1" customWidth="1"/>
    <col min="8761" max="8761" width="3.33203125" style="4" customWidth="1"/>
    <col min="8762" max="8764" width="2.44140625" style="4" customWidth="1"/>
    <col min="8765" max="8765" width="4" style="4" customWidth="1"/>
    <col min="8766" max="8766" width="3.33203125" style="4" customWidth="1"/>
    <col min="8767" max="8767" width="0" style="4" hidden="1" customWidth="1"/>
    <col min="8768" max="8768" width="3.6640625" style="4" customWidth="1"/>
    <col min="8769" max="8770" width="0" style="4" hidden="1" customWidth="1"/>
    <col min="8771" max="8771" width="4.44140625" style="4" customWidth="1"/>
    <col min="8772" max="8772" width="7" style="4" customWidth="1"/>
    <col min="8773" max="8773" width="4.44140625" style="4" customWidth="1"/>
    <col min="8774" max="8774" width="2.44140625" style="4" customWidth="1"/>
    <col min="8775" max="8775" width="3.109375" style="4" customWidth="1"/>
    <col min="8776" max="8781" width="3.44140625" style="4" customWidth="1"/>
    <col min="8782" max="8782" width="7.44140625" style="4" customWidth="1"/>
    <col min="8783" max="8783" width="4.33203125" style="4" customWidth="1"/>
    <col min="8784" max="8786" width="4" style="4" customWidth="1"/>
    <col min="8787" max="8787" width="4.109375" style="4" customWidth="1"/>
    <col min="8788" max="8788" width="3.88671875" style="4" customWidth="1"/>
    <col min="8789" max="8789" width="3.44140625" style="4" customWidth="1"/>
    <col min="8790" max="8790" width="4" style="4" customWidth="1"/>
    <col min="8791" max="8791" width="4.109375" style="4" customWidth="1"/>
    <col min="8792" max="8975" width="8.88671875" style="4"/>
    <col min="8976" max="8976" width="12.44140625" style="4" customWidth="1"/>
    <col min="8977" max="8977" width="8.109375" style="4" customWidth="1"/>
    <col min="8978" max="8978" width="10.6640625" style="4" customWidth="1"/>
    <col min="8979" max="8979" width="5.109375" style="4" customWidth="1"/>
    <col min="8980" max="8980" width="4.109375" style="4" customWidth="1"/>
    <col min="8981" max="8981" width="3.6640625" style="4" customWidth="1"/>
    <col min="8982" max="8982" width="3.109375" style="4" customWidth="1"/>
    <col min="8983" max="8984" width="2.33203125" style="4" customWidth="1"/>
    <col min="8985" max="8990" width="2.6640625" style="4" customWidth="1"/>
    <col min="8991" max="8991" width="4.6640625" style="4" customWidth="1"/>
    <col min="8992" max="8992" width="4.44140625" style="4" customWidth="1"/>
    <col min="8993" max="8993" width="2.44140625" style="4" customWidth="1"/>
    <col min="8994" max="8994" width="3" style="4" customWidth="1"/>
    <col min="8995" max="8995" width="3.33203125" style="4" customWidth="1"/>
    <col min="8996" max="8996" width="3.6640625" style="4" customWidth="1"/>
    <col min="8997" max="9002" width="2.44140625" style="4" customWidth="1"/>
    <col min="9003" max="9003" width="3.6640625" style="4" customWidth="1"/>
    <col min="9004" max="9008" width="2.44140625" style="4" customWidth="1"/>
    <col min="9009" max="9009" width="3.44140625" style="4" customWidth="1"/>
    <col min="9010" max="9010" width="0" style="4" hidden="1" customWidth="1"/>
    <col min="9011" max="9011" width="4.44140625" style="4" customWidth="1"/>
    <col min="9012" max="9012" width="0" style="4" hidden="1" customWidth="1"/>
    <col min="9013" max="9013" width="3.33203125" style="4" customWidth="1"/>
    <col min="9014" max="9014" width="0" style="4" hidden="1" customWidth="1"/>
    <col min="9015" max="9015" width="3.33203125" style="4" customWidth="1"/>
    <col min="9016" max="9016" width="0" style="4" hidden="1" customWidth="1"/>
    <col min="9017" max="9017" width="3.33203125" style="4" customWidth="1"/>
    <col min="9018" max="9020" width="2.44140625" style="4" customWidth="1"/>
    <col min="9021" max="9021" width="4" style="4" customWidth="1"/>
    <col min="9022" max="9022" width="3.33203125" style="4" customWidth="1"/>
    <col min="9023" max="9023" width="0" style="4" hidden="1" customWidth="1"/>
    <col min="9024" max="9024" width="3.6640625" style="4" customWidth="1"/>
    <col min="9025" max="9026" width="0" style="4" hidden="1" customWidth="1"/>
    <col min="9027" max="9027" width="4.44140625" style="4" customWidth="1"/>
    <col min="9028" max="9028" width="7" style="4" customWidth="1"/>
    <col min="9029" max="9029" width="4.44140625" style="4" customWidth="1"/>
    <col min="9030" max="9030" width="2.44140625" style="4" customWidth="1"/>
    <col min="9031" max="9031" width="3.109375" style="4" customWidth="1"/>
    <col min="9032" max="9037" width="3.44140625" style="4" customWidth="1"/>
    <col min="9038" max="9038" width="7.44140625" style="4" customWidth="1"/>
    <col min="9039" max="9039" width="4.33203125" style="4" customWidth="1"/>
    <col min="9040" max="9042" width="4" style="4" customWidth="1"/>
    <col min="9043" max="9043" width="4.109375" style="4" customWidth="1"/>
    <col min="9044" max="9044" width="3.88671875" style="4" customWidth="1"/>
    <col min="9045" max="9045" width="3.44140625" style="4" customWidth="1"/>
    <col min="9046" max="9046" width="4" style="4" customWidth="1"/>
    <col min="9047" max="9047" width="4.109375" style="4" customWidth="1"/>
    <col min="9048" max="9231" width="8.88671875" style="4"/>
    <col min="9232" max="9232" width="12.44140625" style="4" customWidth="1"/>
    <col min="9233" max="9233" width="8.109375" style="4" customWidth="1"/>
    <col min="9234" max="9234" width="10.6640625" style="4" customWidth="1"/>
    <col min="9235" max="9235" width="5.109375" style="4" customWidth="1"/>
    <col min="9236" max="9236" width="4.109375" style="4" customWidth="1"/>
    <col min="9237" max="9237" width="3.6640625" style="4" customWidth="1"/>
    <col min="9238" max="9238" width="3.109375" style="4" customWidth="1"/>
    <col min="9239" max="9240" width="2.33203125" style="4" customWidth="1"/>
    <col min="9241" max="9246" width="2.6640625" style="4" customWidth="1"/>
    <col min="9247" max="9247" width="4.6640625" style="4" customWidth="1"/>
    <col min="9248" max="9248" width="4.44140625" style="4" customWidth="1"/>
    <col min="9249" max="9249" width="2.44140625" style="4" customWidth="1"/>
    <col min="9250" max="9250" width="3" style="4" customWidth="1"/>
    <col min="9251" max="9251" width="3.33203125" style="4" customWidth="1"/>
    <col min="9252" max="9252" width="3.6640625" style="4" customWidth="1"/>
    <col min="9253" max="9258" width="2.44140625" style="4" customWidth="1"/>
    <col min="9259" max="9259" width="3.6640625" style="4" customWidth="1"/>
    <col min="9260" max="9264" width="2.44140625" style="4" customWidth="1"/>
    <col min="9265" max="9265" width="3.44140625" style="4" customWidth="1"/>
    <col min="9266" max="9266" width="0" style="4" hidden="1" customWidth="1"/>
    <col min="9267" max="9267" width="4.44140625" style="4" customWidth="1"/>
    <col min="9268" max="9268" width="0" style="4" hidden="1" customWidth="1"/>
    <col min="9269" max="9269" width="3.33203125" style="4" customWidth="1"/>
    <col min="9270" max="9270" width="0" style="4" hidden="1" customWidth="1"/>
    <col min="9271" max="9271" width="3.33203125" style="4" customWidth="1"/>
    <col min="9272" max="9272" width="0" style="4" hidden="1" customWidth="1"/>
    <col min="9273" max="9273" width="3.33203125" style="4" customWidth="1"/>
    <col min="9274" max="9276" width="2.44140625" style="4" customWidth="1"/>
    <col min="9277" max="9277" width="4" style="4" customWidth="1"/>
    <col min="9278" max="9278" width="3.33203125" style="4" customWidth="1"/>
    <col min="9279" max="9279" width="0" style="4" hidden="1" customWidth="1"/>
    <col min="9280" max="9280" width="3.6640625" style="4" customWidth="1"/>
    <col min="9281" max="9282" width="0" style="4" hidden="1" customWidth="1"/>
    <col min="9283" max="9283" width="4.44140625" style="4" customWidth="1"/>
    <col min="9284" max="9284" width="7" style="4" customWidth="1"/>
    <col min="9285" max="9285" width="4.44140625" style="4" customWidth="1"/>
    <col min="9286" max="9286" width="2.44140625" style="4" customWidth="1"/>
    <col min="9287" max="9287" width="3.109375" style="4" customWidth="1"/>
    <col min="9288" max="9293" width="3.44140625" style="4" customWidth="1"/>
    <col min="9294" max="9294" width="7.44140625" style="4" customWidth="1"/>
    <col min="9295" max="9295" width="4.33203125" style="4" customWidth="1"/>
    <col min="9296" max="9298" width="4" style="4" customWidth="1"/>
    <col min="9299" max="9299" width="4.109375" style="4" customWidth="1"/>
    <col min="9300" max="9300" width="3.88671875" style="4" customWidth="1"/>
    <col min="9301" max="9301" width="3.44140625" style="4" customWidth="1"/>
    <col min="9302" max="9302" width="4" style="4" customWidth="1"/>
    <col min="9303" max="9303" width="4.109375" style="4" customWidth="1"/>
    <col min="9304" max="9487" width="8.88671875" style="4"/>
    <col min="9488" max="9488" width="12.44140625" style="4" customWidth="1"/>
    <col min="9489" max="9489" width="8.109375" style="4" customWidth="1"/>
    <col min="9490" max="9490" width="10.6640625" style="4" customWidth="1"/>
    <col min="9491" max="9491" width="5.109375" style="4" customWidth="1"/>
    <col min="9492" max="9492" width="4.109375" style="4" customWidth="1"/>
    <col min="9493" max="9493" width="3.6640625" style="4" customWidth="1"/>
    <col min="9494" max="9494" width="3.109375" style="4" customWidth="1"/>
    <col min="9495" max="9496" width="2.33203125" style="4" customWidth="1"/>
    <col min="9497" max="9502" width="2.6640625" style="4" customWidth="1"/>
    <col min="9503" max="9503" width="4.6640625" style="4" customWidth="1"/>
    <col min="9504" max="9504" width="4.44140625" style="4" customWidth="1"/>
    <col min="9505" max="9505" width="2.44140625" style="4" customWidth="1"/>
    <col min="9506" max="9506" width="3" style="4" customWidth="1"/>
    <col min="9507" max="9507" width="3.33203125" style="4" customWidth="1"/>
    <col min="9508" max="9508" width="3.6640625" style="4" customWidth="1"/>
    <col min="9509" max="9514" width="2.44140625" style="4" customWidth="1"/>
    <col min="9515" max="9515" width="3.6640625" style="4" customWidth="1"/>
    <col min="9516" max="9520" width="2.44140625" style="4" customWidth="1"/>
    <col min="9521" max="9521" width="3.44140625" style="4" customWidth="1"/>
    <col min="9522" max="9522" width="0" style="4" hidden="1" customWidth="1"/>
    <col min="9523" max="9523" width="4.44140625" style="4" customWidth="1"/>
    <col min="9524" max="9524" width="0" style="4" hidden="1" customWidth="1"/>
    <col min="9525" max="9525" width="3.33203125" style="4" customWidth="1"/>
    <col min="9526" max="9526" width="0" style="4" hidden="1" customWidth="1"/>
    <col min="9527" max="9527" width="3.33203125" style="4" customWidth="1"/>
    <col min="9528" max="9528" width="0" style="4" hidden="1" customWidth="1"/>
    <col min="9529" max="9529" width="3.33203125" style="4" customWidth="1"/>
    <col min="9530" max="9532" width="2.44140625" style="4" customWidth="1"/>
    <col min="9533" max="9533" width="4" style="4" customWidth="1"/>
    <col min="9534" max="9534" width="3.33203125" style="4" customWidth="1"/>
    <col min="9535" max="9535" width="0" style="4" hidden="1" customWidth="1"/>
    <col min="9536" max="9536" width="3.6640625" style="4" customWidth="1"/>
    <col min="9537" max="9538" width="0" style="4" hidden="1" customWidth="1"/>
    <col min="9539" max="9539" width="4.44140625" style="4" customWidth="1"/>
    <col min="9540" max="9540" width="7" style="4" customWidth="1"/>
    <col min="9541" max="9541" width="4.44140625" style="4" customWidth="1"/>
    <col min="9542" max="9542" width="2.44140625" style="4" customWidth="1"/>
    <col min="9543" max="9543" width="3.109375" style="4" customWidth="1"/>
    <col min="9544" max="9549" width="3.44140625" style="4" customWidth="1"/>
    <col min="9550" max="9550" width="7.44140625" style="4" customWidth="1"/>
    <col min="9551" max="9551" width="4.33203125" style="4" customWidth="1"/>
    <col min="9552" max="9554" width="4" style="4" customWidth="1"/>
    <col min="9555" max="9555" width="4.109375" style="4" customWidth="1"/>
    <col min="9556" max="9556" width="3.88671875" style="4" customWidth="1"/>
    <col min="9557" max="9557" width="3.44140625" style="4" customWidth="1"/>
    <col min="9558" max="9558" width="4" style="4" customWidth="1"/>
    <col min="9559" max="9559" width="4.109375" style="4" customWidth="1"/>
    <col min="9560" max="9743" width="8.88671875" style="4"/>
    <col min="9744" max="9744" width="12.44140625" style="4" customWidth="1"/>
    <col min="9745" max="9745" width="8.109375" style="4" customWidth="1"/>
    <col min="9746" max="9746" width="10.6640625" style="4" customWidth="1"/>
    <col min="9747" max="9747" width="5.109375" style="4" customWidth="1"/>
    <col min="9748" max="9748" width="4.109375" style="4" customWidth="1"/>
    <col min="9749" max="9749" width="3.6640625" style="4" customWidth="1"/>
    <col min="9750" max="9750" width="3.109375" style="4" customWidth="1"/>
    <col min="9751" max="9752" width="2.33203125" style="4" customWidth="1"/>
    <col min="9753" max="9758" width="2.6640625" style="4" customWidth="1"/>
    <col min="9759" max="9759" width="4.6640625" style="4" customWidth="1"/>
    <col min="9760" max="9760" width="4.44140625" style="4" customWidth="1"/>
    <col min="9761" max="9761" width="2.44140625" style="4" customWidth="1"/>
    <col min="9762" max="9762" width="3" style="4" customWidth="1"/>
    <col min="9763" max="9763" width="3.33203125" style="4" customWidth="1"/>
    <col min="9764" max="9764" width="3.6640625" style="4" customWidth="1"/>
    <col min="9765" max="9770" width="2.44140625" style="4" customWidth="1"/>
    <col min="9771" max="9771" width="3.6640625" style="4" customWidth="1"/>
    <col min="9772" max="9776" width="2.44140625" style="4" customWidth="1"/>
    <col min="9777" max="9777" width="3.44140625" style="4" customWidth="1"/>
    <col min="9778" max="9778" width="0" style="4" hidden="1" customWidth="1"/>
    <col min="9779" max="9779" width="4.44140625" style="4" customWidth="1"/>
    <col min="9780" max="9780" width="0" style="4" hidden="1" customWidth="1"/>
    <col min="9781" max="9781" width="3.33203125" style="4" customWidth="1"/>
    <col min="9782" max="9782" width="0" style="4" hidden="1" customWidth="1"/>
    <col min="9783" max="9783" width="3.33203125" style="4" customWidth="1"/>
    <col min="9784" max="9784" width="0" style="4" hidden="1" customWidth="1"/>
    <col min="9785" max="9785" width="3.33203125" style="4" customWidth="1"/>
    <col min="9786" max="9788" width="2.44140625" style="4" customWidth="1"/>
    <col min="9789" max="9789" width="4" style="4" customWidth="1"/>
    <col min="9790" max="9790" width="3.33203125" style="4" customWidth="1"/>
    <col min="9791" max="9791" width="0" style="4" hidden="1" customWidth="1"/>
    <col min="9792" max="9792" width="3.6640625" style="4" customWidth="1"/>
    <col min="9793" max="9794" width="0" style="4" hidden="1" customWidth="1"/>
    <col min="9795" max="9795" width="4.44140625" style="4" customWidth="1"/>
    <col min="9796" max="9796" width="7" style="4" customWidth="1"/>
    <col min="9797" max="9797" width="4.44140625" style="4" customWidth="1"/>
    <col min="9798" max="9798" width="2.44140625" style="4" customWidth="1"/>
    <col min="9799" max="9799" width="3.109375" style="4" customWidth="1"/>
    <col min="9800" max="9805" width="3.44140625" style="4" customWidth="1"/>
    <col min="9806" max="9806" width="7.44140625" style="4" customWidth="1"/>
    <col min="9807" max="9807" width="4.33203125" style="4" customWidth="1"/>
    <col min="9808" max="9810" width="4" style="4" customWidth="1"/>
    <col min="9811" max="9811" width="4.109375" style="4" customWidth="1"/>
    <col min="9812" max="9812" width="3.88671875" style="4" customWidth="1"/>
    <col min="9813" max="9813" width="3.44140625" style="4" customWidth="1"/>
    <col min="9814" max="9814" width="4" style="4" customWidth="1"/>
    <col min="9815" max="9815" width="4.109375" style="4" customWidth="1"/>
    <col min="9816" max="9999" width="8.88671875" style="4"/>
    <col min="10000" max="10000" width="12.44140625" style="4" customWidth="1"/>
    <col min="10001" max="10001" width="8.109375" style="4" customWidth="1"/>
    <col min="10002" max="10002" width="10.6640625" style="4" customWidth="1"/>
    <col min="10003" max="10003" width="5.109375" style="4" customWidth="1"/>
    <col min="10004" max="10004" width="4.109375" style="4" customWidth="1"/>
    <col min="10005" max="10005" width="3.6640625" style="4" customWidth="1"/>
    <col min="10006" max="10006" width="3.109375" style="4" customWidth="1"/>
    <col min="10007" max="10008" width="2.33203125" style="4" customWidth="1"/>
    <col min="10009" max="10014" width="2.6640625" style="4" customWidth="1"/>
    <col min="10015" max="10015" width="4.6640625" style="4" customWidth="1"/>
    <col min="10016" max="10016" width="4.44140625" style="4" customWidth="1"/>
    <col min="10017" max="10017" width="2.44140625" style="4" customWidth="1"/>
    <col min="10018" max="10018" width="3" style="4" customWidth="1"/>
    <col min="10019" max="10019" width="3.33203125" style="4" customWidth="1"/>
    <col min="10020" max="10020" width="3.6640625" style="4" customWidth="1"/>
    <col min="10021" max="10026" width="2.44140625" style="4" customWidth="1"/>
    <col min="10027" max="10027" width="3.6640625" style="4" customWidth="1"/>
    <col min="10028" max="10032" width="2.44140625" style="4" customWidth="1"/>
    <col min="10033" max="10033" width="3.44140625" style="4" customWidth="1"/>
    <col min="10034" max="10034" width="0" style="4" hidden="1" customWidth="1"/>
    <col min="10035" max="10035" width="4.44140625" style="4" customWidth="1"/>
    <col min="10036" max="10036" width="0" style="4" hidden="1" customWidth="1"/>
    <col min="10037" max="10037" width="3.33203125" style="4" customWidth="1"/>
    <col min="10038" max="10038" width="0" style="4" hidden="1" customWidth="1"/>
    <col min="10039" max="10039" width="3.33203125" style="4" customWidth="1"/>
    <col min="10040" max="10040" width="0" style="4" hidden="1" customWidth="1"/>
    <col min="10041" max="10041" width="3.33203125" style="4" customWidth="1"/>
    <col min="10042" max="10044" width="2.44140625" style="4" customWidth="1"/>
    <col min="10045" max="10045" width="4" style="4" customWidth="1"/>
    <col min="10046" max="10046" width="3.33203125" style="4" customWidth="1"/>
    <col min="10047" max="10047" width="0" style="4" hidden="1" customWidth="1"/>
    <col min="10048" max="10048" width="3.6640625" style="4" customWidth="1"/>
    <col min="10049" max="10050" width="0" style="4" hidden="1" customWidth="1"/>
    <col min="10051" max="10051" width="4.44140625" style="4" customWidth="1"/>
    <col min="10052" max="10052" width="7" style="4" customWidth="1"/>
    <col min="10053" max="10053" width="4.44140625" style="4" customWidth="1"/>
    <col min="10054" max="10054" width="2.44140625" style="4" customWidth="1"/>
    <col min="10055" max="10055" width="3.109375" style="4" customWidth="1"/>
    <col min="10056" max="10061" width="3.44140625" style="4" customWidth="1"/>
    <col min="10062" max="10062" width="7.44140625" style="4" customWidth="1"/>
    <col min="10063" max="10063" width="4.33203125" style="4" customWidth="1"/>
    <col min="10064" max="10066" width="4" style="4" customWidth="1"/>
    <col min="10067" max="10067" width="4.109375" style="4" customWidth="1"/>
    <col min="10068" max="10068" width="3.88671875" style="4" customWidth="1"/>
    <col min="10069" max="10069" width="3.44140625" style="4" customWidth="1"/>
    <col min="10070" max="10070" width="4" style="4" customWidth="1"/>
    <col min="10071" max="10071" width="4.109375" style="4" customWidth="1"/>
    <col min="10072" max="10255" width="8.88671875" style="4"/>
    <col min="10256" max="10256" width="12.44140625" style="4" customWidth="1"/>
    <col min="10257" max="10257" width="8.109375" style="4" customWidth="1"/>
    <col min="10258" max="10258" width="10.6640625" style="4" customWidth="1"/>
    <col min="10259" max="10259" width="5.109375" style="4" customWidth="1"/>
    <col min="10260" max="10260" width="4.109375" style="4" customWidth="1"/>
    <col min="10261" max="10261" width="3.6640625" style="4" customWidth="1"/>
    <col min="10262" max="10262" width="3.109375" style="4" customWidth="1"/>
    <col min="10263" max="10264" width="2.33203125" style="4" customWidth="1"/>
    <col min="10265" max="10270" width="2.6640625" style="4" customWidth="1"/>
    <col min="10271" max="10271" width="4.6640625" style="4" customWidth="1"/>
    <col min="10272" max="10272" width="4.44140625" style="4" customWidth="1"/>
    <col min="10273" max="10273" width="2.44140625" style="4" customWidth="1"/>
    <col min="10274" max="10274" width="3" style="4" customWidth="1"/>
    <col min="10275" max="10275" width="3.33203125" style="4" customWidth="1"/>
    <col min="10276" max="10276" width="3.6640625" style="4" customWidth="1"/>
    <col min="10277" max="10282" width="2.44140625" style="4" customWidth="1"/>
    <col min="10283" max="10283" width="3.6640625" style="4" customWidth="1"/>
    <col min="10284" max="10288" width="2.44140625" style="4" customWidth="1"/>
    <col min="10289" max="10289" width="3.44140625" style="4" customWidth="1"/>
    <col min="10290" max="10290" width="0" style="4" hidden="1" customWidth="1"/>
    <col min="10291" max="10291" width="4.44140625" style="4" customWidth="1"/>
    <col min="10292" max="10292" width="0" style="4" hidden="1" customWidth="1"/>
    <col min="10293" max="10293" width="3.33203125" style="4" customWidth="1"/>
    <col min="10294" max="10294" width="0" style="4" hidden="1" customWidth="1"/>
    <col min="10295" max="10295" width="3.33203125" style="4" customWidth="1"/>
    <col min="10296" max="10296" width="0" style="4" hidden="1" customWidth="1"/>
    <col min="10297" max="10297" width="3.33203125" style="4" customWidth="1"/>
    <col min="10298" max="10300" width="2.44140625" style="4" customWidth="1"/>
    <col min="10301" max="10301" width="4" style="4" customWidth="1"/>
    <col min="10302" max="10302" width="3.33203125" style="4" customWidth="1"/>
    <col min="10303" max="10303" width="0" style="4" hidden="1" customWidth="1"/>
    <col min="10304" max="10304" width="3.6640625" style="4" customWidth="1"/>
    <col min="10305" max="10306" width="0" style="4" hidden="1" customWidth="1"/>
    <col min="10307" max="10307" width="4.44140625" style="4" customWidth="1"/>
    <col min="10308" max="10308" width="7" style="4" customWidth="1"/>
    <col min="10309" max="10309" width="4.44140625" style="4" customWidth="1"/>
    <col min="10310" max="10310" width="2.44140625" style="4" customWidth="1"/>
    <col min="10311" max="10311" width="3.109375" style="4" customWidth="1"/>
    <col min="10312" max="10317" width="3.44140625" style="4" customWidth="1"/>
    <col min="10318" max="10318" width="7.44140625" style="4" customWidth="1"/>
    <col min="10319" max="10319" width="4.33203125" style="4" customWidth="1"/>
    <col min="10320" max="10322" width="4" style="4" customWidth="1"/>
    <col min="10323" max="10323" width="4.109375" style="4" customWidth="1"/>
    <col min="10324" max="10324" width="3.88671875" style="4" customWidth="1"/>
    <col min="10325" max="10325" width="3.44140625" style="4" customWidth="1"/>
    <col min="10326" max="10326" width="4" style="4" customWidth="1"/>
    <col min="10327" max="10327" width="4.109375" style="4" customWidth="1"/>
    <col min="10328" max="10511" width="8.88671875" style="4"/>
    <col min="10512" max="10512" width="12.44140625" style="4" customWidth="1"/>
    <col min="10513" max="10513" width="8.109375" style="4" customWidth="1"/>
    <col min="10514" max="10514" width="10.6640625" style="4" customWidth="1"/>
    <col min="10515" max="10515" width="5.109375" style="4" customWidth="1"/>
    <col min="10516" max="10516" width="4.109375" style="4" customWidth="1"/>
    <col min="10517" max="10517" width="3.6640625" style="4" customWidth="1"/>
    <col min="10518" max="10518" width="3.109375" style="4" customWidth="1"/>
    <col min="10519" max="10520" width="2.33203125" style="4" customWidth="1"/>
    <col min="10521" max="10526" width="2.6640625" style="4" customWidth="1"/>
    <col min="10527" max="10527" width="4.6640625" style="4" customWidth="1"/>
    <col min="10528" max="10528" width="4.44140625" style="4" customWidth="1"/>
    <col min="10529" max="10529" width="2.44140625" style="4" customWidth="1"/>
    <col min="10530" max="10530" width="3" style="4" customWidth="1"/>
    <col min="10531" max="10531" width="3.33203125" style="4" customWidth="1"/>
    <col min="10532" max="10532" width="3.6640625" style="4" customWidth="1"/>
    <col min="10533" max="10538" width="2.44140625" style="4" customWidth="1"/>
    <col min="10539" max="10539" width="3.6640625" style="4" customWidth="1"/>
    <col min="10540" max="10544" width="2.44140625" style="4" customWidth="1"/>
    <col min="10545" max="10545" width="3.44140625" style="4" customWidth="1"/>
    <col min="10546" max="10546" width="0" style="4" hidden="1" customWidth="1"/>
    <col min="10547" max="10547" width="4.44140625" style="4" customWidth="1"/>
    <col min="10548" max="10548" width="0" style="4" hidden="1" customWidth="1"/>
    <col min="10549" max="10549" width="3.33203125" style="4" customWidth="1"/>
    <col min="10550" max="10550" width="0" style="4" hidden="1" customWidth="1"/>
    <col min="10551" max="10551" width="3.33203125" style="4" customWidth="1"/>
    <col min="10552" max="10552" width="0" style="4" hidden="1" customWidth="1"/>
    <col min="10553" max="10553" width="3.33203125" style="4" customWidth="1"/>
    <col min="10554" max="10556" width="2.44140625" style="4" customWidth="1"/>
    <col min="10557" max="10557" width="4" style="4" customWidth="1"/>
    <col min="10558" max="10558" width="3.33203125" style="4" customWidth="1"/>
    <col min="10559" max="10559" width="0" style="4" hidden="1" customWidth="1"/>
    <col min="10560" max="10560" width="3.6640625" style="4" customWidth="1"/>
    <col min="10561" max="10562" width="0" style="4" hidden="1" customWidth="1"/>
    <col min="10563" max="10563" width="4.44140625" style="4" customWidth="1"/>
    <col min="10564" max="10564" width="7" style="4" customWidth="1"/>
    <col min="10565" max="10565" width="4.44140625" style="4" customWidth="1"/>
    <col min="10566" max="10566" width="2.44140625" style="4" customWidth="1"/>
    <col min="10567" max="10567" width="3.109375" style="4" customWidth="1"/>
    <col min="10568" max="10573" width="3.44140625" style="4" customWidth="1"/>
    <col min="10574" max="10574" width="7.44140625" style="4" customWidth="1"/>
    <col min="10575" max="10575" width="4.33203125" style="4" customWidth="1"/>
    <col min="10576" max="10578" width="4" style="4" customWidth="1"/>
    <col min="10579" max="10579" width="4.109375" style="4" customWidth="1"/>
    <col min="10580" max="10580" width="3.88671875" style="4" customWidth="1"/>
    <col min="10581" max="10581" width="3.44140625" style="4" customWidth="1"/>
    <col min="10582" max="10582" width="4" style="4" customWidth="1"/>
    <col min="10583" max="10583" width="4.109375" style="4" customWidth="1"/>
    <col min="10584" max="10767" width="8.88671875" style="4"/>
    <col min="10768" max="10768" width="12.44140625" style="4" customWidth="1"/>
    <col min="10769" max="10769" width="8.109375" style="4" customWidth="1"/>
    <col min="10770" max="10770" width="10.6640625" style="4" customWidth="1"/>
    <col min="10771" max="10771" width="5.109375" style="4" customWidth="1"/>
    <col min="10772" max="10772" width="4.109375" style="4" customWidth="1"/>
    <col min="10773" max="10773" width="3.6640625" style="4" customWidth="1"/>
    <col min="10774" max="10774" width="3.109375" style="4" customWidth="1"/>
    <col min="10775" max="10776" width="2.33203125" style="4" customWidth="1"/>
    <col min="10777" max="10782" width="2.6640625" style="4" customWidth="1"/>
    <col min="10783" max="10783" width="4.6640625" style="4" customWidth="1"/>
    <col min="10784" max="10784" width="4.44140625" style="4" customWidth="1"/>
    <col min="10785" max="10785" width="2.44140625" style="4" customWidth="1"/>
    <col min="10786" max="10786" width="3" style="4" customWidth="1"/>
    <col min="10787" max="10787" width="3.33203125" style="4" customWidth="1"/>
    <col min="10788" max="10788" width="3.6640625" style="4" customWidth="1"/>
    <col min="10789" max="10794" width="2.44140625" style="4" customWidth="1"/>
    <col min="10795" max="10795" width="3.6640625" style="4" customWidth="1"/>
    <col min="10796" max="10800" width="2.44140625" style="4" customWidth="1"/>
    <col min="10801" max="10801" width="3.44140625" style="4" customWidth="1"/>
    <col min="10802" max="10802" width="0" style="4" hidden="1" customWidth="1"/>
    <col min="10803" max="10803" width="4.44140625" style="4" customWidth="1"/>
    <col min="10804" max="10804" width="0" style="4" hidden="1" customWidth="1"/>
    <col min="10805" max="10805" width="3.33203125" style="4" customWidth="1"/>
    <col min="10806" max="10806" width="0" style="4" hidden="1" customWidth="1"/>
    <col min="10807" max="10807" width="3.33203125" style="4" customWidth="1"/>
    <col min="10808" max="10808" width="0" style="4" hidden="1" customWidth="1"/>
    <col min="10809" max="10809" width="3.33203125" style="4" customWidth="1"/>
    <col min="10810" max="10812" width="2.44140625" style="4" customWidth="1"/>
    <col min="10813" max="10813" width="4" style="4" customWidth="1"/>
    <col min="10814" max="10814" width="3.33203125" style="4" customWidth="1"/>
    <col min="10815" max="10815" width="0" style="4" hidden="1" customWidth="1"/>
    <col min="10816" max="10816" width="3.6640625" style="4" customWidth="1"/>
    <col min="10817" max="10818" width="0" style="4" hidden="1" customWidth="1"/>
    <col min="10819" max="10819" width="4.44140625" style="4" customWidth="1"/>
    <col min="10820" max="10820" width="7" style="4" customWidth="1"/>
    <col min="10821" max="10821" width="4.44140625" style="4" customWidth="1"/>
    <col min="10822" max="10822" width="2.44140625" style="4" customWidth="1"/>
    <col min="10823" max="10823" width="3.109375" style="4" customWidth="1"/>
    <col min="10824" max="10829" width="3.44140625" style="4" customWidth="1"/>
    <col min="10830" max="10830" width="7.44140625" style="4" customWidth="1"/>
    <col min="10831" max="10831" width="4.33203125" style="4" customWidth="1"/>
    <col min="10832" max="10834" width="4" style="4" customWidth="1"/>
    <col min="10835" max="10835" width="4.109375" style="4" customWidth="1"/>
    <col min="10836" max="10836" width="3.88671875" style="4" customWidth="1"/>
    <col min="10837" max="10837" width="3.44140625" style="4" customWidth="1"/>
    <col min="10838" max="10838" width="4" style="4" customWidth="1"/>
    <col min="10839" max="10839" width="4.109375" style="4" customWidth="1"/>
    <col min="10840" max="11023" width="8.88671875" style="4"/>
    <col min="11024" max="11024" width="12.44140625" style="4" customWidth="1"/>
    <col min="11025" max="11025" width="8.109375" style="4" customWidth="1"/>
    <col min="11026" max="11026" width="10.6640625" style="4" customWidth="1"/>
    <col min="11027" max="11027" width="5.109375" style="4" customWidth="1"/>
    <col min="11028" max="11028" width="4.109375" style="4" customWidth="1"/>
    <col min="11029" max="11029" width="3.6640625" style="4" customWidth="1"/>
    <col min="11030" max="11030" width="3.109375" style="4" customWidth="1"/>
    <col min="11031" max="11032" width="2.33203125" style="4" customWidth="1"/>
    <col min="11033" max="11038" width="2.6640625" style="4" customWidth="1"/>
    <col min="11039" max="11039" width="4.6640625" style="4" customWidth="1"/>
    <col min="11040" max="11040" width="4.44140625" style="4" customWidth="1"/>
    <col min="11041" max="11041" width="2.44140625" style="4" customWidth="1"/>
    <col min="11042" max="11042" width="3" style="4" customWidth="1"/>
    <col min="11043" max="11043" width="3.33203125" style="4" customWidth="1"/>
    <col min="11044" max="11044" width="3.6640625" style="4" customWidth="1"/>
    <col min="11045" max="11050" width="2.44140625" style="4" customWidth="1"/>
    <col min="11051" max="11051" width="3.6640625" style="4" customWidth="1"/>
    <col min="11052" max="11056" width="2.44140625" style="4" customWidth="1"/>
    <col min="11057" max="11057" width="3.44140625" style="4" customWidth="1"/>
    <col min="11058" max="11058" width="0" style="4" hidden="1" customWidth="1"/>
    <col min="11059" max="11059" width="4.44140625" style="4" customWidth="1"/>
    <col min="11060" max="11060" width="0" style="4" hidden="1" customWidth="1"/>
    <col min="11061" max="11061" width="3.33203125" style="4" customWidth="1"/>
    <col min="11062" max="11062" width="0" style="4" hidden="1" customWidth="1"/>
    <col min="11063" max="11063" width="3.33203125" style="4" customWidth="1"/>
    <col min="11064" max="11064" width="0" style="4" hidden="1" customWidth="1"/>
    <col min="11065" max="11065" width="3.33203125" style="4" customWidth="1"/>
    <col min="11066" max="11068" width="2.44140625" style="4" customWidth="1"/>
    <col min="11069" max="11069" width="4" style="4" customWidth="1"/>
    <col min="11070" max="11070" width="3.33203125" style="4" customWidth="1"/>
    <col min="11071" max="11071" width="0" style="4" hidden="1" customWidth="1"/>
    <col min="11072" max="11072" width="3.6640625" style="4" customWidth="1"/>
    <col min="11073" max="11074" width="0" style="4" hidden="1" customWidth="1"/>
    <col min="11075" max="11075" width="4.44140625" style="4" customWidth="1"/>
    <col min="11076" max="11076" width="7" style="4" customWidth="1"/>
    <col min="11077" max="11077" width="4.44140625" style="4" customWidth="1"/>
    <col min="11078" max="11078" width="2.44140625" style="4" customWidth="1"/>
    <col min="11079" max="11079" width="3.109375" style="4" customWidth="1"/>
    <col min="11080" max="11085" width="3.44140625" style="4" customWidth="1"/>
    <col min="11086" max="11086" width="7.44140625" style="4" customWidth="1"/>
    <col min="11087" max="11087" width="4.33203125" style="4" customWidth="1"/>
    <col min="11088" max="11090" width="4" style="4" customWidth="1"/>
    <col min="11091" max="11091" width="4.109375" style="4" customWidth="1"/>
    <col min="11092" max="11092" width="3.88671875" style="4" customWidth="1"/>
    <col min="11093" max="11093" width="3.44140625" style="4" customWidth="1"/>
    <col min="11094" max="11094" width="4" style="4" customWidth="1"/>
    <col min="11095" max="11095" width="4.109375" style="4" customWidth="1"/>
    <col min="11096" max="11279" width="8.88671875" style="4"/>
    <col min="11280" max="11280" width="12.44140625" style="4" customWidth="1"/>
    <col min="11281" max="11281" width="8.109375" style="4" customWidth="1"/>
    <col min="11282" max="11282" width="10.6640625" style="4" customWidth="1"/>
    <col min="11283" max="11283" width="5.109375" style="4" customWidth="1"/>
    <col min="11284" max="11284" width="4.109375" style="4" customWidth="1"/>
    <col min="11285" max="11285" width="3.6640625" style="4" customWidth="1"/>
    <col min="11286" max="11286" width="3.109375" style="4" customWidth="1"/>
    <col min="11287" max="11288" width="2.33203125" style="4" customWidth="1"/>
    <col min="11289" max="11294" width="2.6640625" style="4" customWidth="1"/>
    <col min="11295" max="11295" width="4.6640625" style="4" customWidth="1"/>
    <col min="11296" max="11296" width="4.44140625" style="4" customWidth="1"/>
    <col min="11297" max="11297" width="2.44140625" style="4" customWidth="1"/>
    <col min="11298" max="11298" width="3" style="4" customWidth="1"/>
    <col min="11299" max="11299" width="3.33203125" style="4" customWidth="1"/>
    <col min="11300" max="11300" width="3.6640625" style="4" customWidth="1"/>
    <col min="11301" max="11306" width="2.44140625" style="4" customWidth="1"/>
    <col min="11307" max="11307" width="3.6640625" style="4" customWidth="1"/>
    <col min="11308" max="11312" width="2.44140625" style="4" customWidth="1"/>
    <col min="11313" max="11313" width="3.44140625" style="4" customWidth="1"/>
    <col min="11314" max="11314" width="0" style="4" hidden="1" customWidth="1"/>
    <col min="11315" max="11315" width="4.44140625" style="4" customWidth="1"/>
    <col min="11316" max="11316" width="0" style="4" hidden="1" customWidth="1"/>
    <col min="11317" max="11317" width="3.33203125" style="4" customWidth="1"/>
    <col min="11318" max="11318" width="0" style="4" hidden="1" customWidth="1"/>
    <col min="11319" max="11319" width="3.33203125" style="4" customWidth="1"/>
    <col min="11320" max="11320" width="0" style="4" hidden="1" customWidth="1"/>
    <col min="11321" max="11321" width="3.33203125" style="4" customWidth="1"/>
    <col min="11322" max="11324" width="2.44140625" style="4" customWidth="1"/>
    <col min="11325" max="11325" width="4" style="4" customWidth="1"/>
    <col min="11326" max="11326" width="3.33203125" style="4" customWidth="1"/>
    <col min="11327" max="11327" width="0" style="4" hidden="1" customWidth="1"/>
    <col min="11328" max="11328" width="3.6640625" style="4" customWidth="1"/>
    <col min="11329" max="11330" width="0" style="4" hidden="1" customWidth="1"/>
    <col min="11331" max="11331" width="4.44140625" style="4" customWidth="1"/>
    <col min="11332" max="11332" width="7" style="4" customWidth="1"/>
    <col min="11333" max="11333" width="4.44140625" style="4" customWidth="1"/>
    <col min="11334" max="11334" width="2.44140625" style="4" customWidth="1"/>
    <col min="11335" max="11335" width="3.109375" style="4" customWidth="1"/>
    <col min="11336" max="11341" width="3.44140625" style="4" customWidth="1"/>
    <col min="11342" max="11342" width="7.44140625" style="4" customWidth="1"/>
    <col min="11343" max="11343" width="4.33203125" style="4" customWidth="1"/>
    <col min="11344" max="11346" width="4" style="4" customWidth="1"/>
    <col min="11347" max="11347" width="4.109375" style="4" customWidth="1"/>
    <col min="11348" max="11348" width="3.88671875" style="4" customWidth="1"/>
    <col min="11349" max="11349" width="3.44140625" style="4" customWidth="1"/>
    <col min="11350" max="11350" width="4" style="4" customWidth="1"/>
    <col min="11351" max="11351" width="4.109375" style="4" customWidth="1"/>
    <col min="11352" max="11535" width="8.88671875" style="4"/>
    <col min="11536" max="11536" width="12.44140625" style="4" customWidth="1"/>
    <col min="11537" max="11537" width="8.109375" style="4" customWidth="1"/>
    <col min="11538" max="11538" width="10.6640625" style="4" customWidth="1"/>
    <col min="11539" max="11539" width="5.109375" style="4" customWidth="1"/>
    <col min="11540" max="11540" width="4.109375" style="4" customWidth="1"/>
    <col min="11541" max="11541" width="3.6640625" style="4" customWidth="1"/>
    <col min="11542" max="11542" width="3.109375" style="4" customWidth="1"/>
    <col min="11543" max="11544" width="2.33203125" style="4" customWidth="1"/>
    <col min="11545" max="11550" width="2.6640625" style="4" customWidth="1"/>
    <col min="11551" max="11551" width="4.6640625" style="4" customWidth="1"/>
    <col min="11552" max="11552" width="4.44140625" style="4" customWidth="1"/>
    <col min="11553" max="11553" width="2.44140625" style="4" customWidth="1"/>
    <col min="11554" max="11554" width="3" style="4" customWidth="1"/>
    <col min="11555" max="11555" width="3.33203125" style="4" customWidth="1"/>
    <col min="11556" max="11556" width="3.6640625" style="4" customWidth="1"/>
    <col min="11557" max="11562" width="2.44140625" style="4" customWidth="1"/>
    <col min="11563" max="11563" width="3.6640625" style="4" customWidth="1"/>
    <col min="11564" max="11568" width="2.44140625" style="4" customWidth="1"/>
    <col min="11569" max="11569" width="3.44140625" style="4" customWidth="1"/>
    <col min="11570" max="11570" width="0" style="4" hidden="1" customWidth="1"/>
    <col min="11571" max="11571" width="4.44140625" style="4" customWidth="1"/>
    <col min="11572" max="11572" width="0" style="4" hidden="1" customWidth="1"/>
    <col min="11573" max="11573" width="3.33203125" style="4" customWidth="1"/>
    <col min="11574" max="11574" width="0" style="4" hidden="1" customWidth="1"/>
    <col min="11575" max="11575" width="3.33203125" style="4" customWidth="1"/>
    <col min="11576" max="11576" width="0" style="4" hidden="1" customWidth="1"/>
    <col min="11577" max="11577" width="3.33203125" style="4" customWidth="1"/>
    <col min="11578" max="11580" width="2.44140625" style="4" customWidth="1"/>
    <col min="11581" max="11581" width="4" style="4" customWidth="1"/>
    <col min="11582" max="11582" width="3.33203125" style="4" customWidth="1"/>
    <col min="11583" max="11583" width="0" style="4" hidden="1" customWidth="1"/>
    <col min="11584" max="11584" width="3.6640625" style="4" customWidth="1"/>
    <col min="11585" max="11586" width="0" style="4" hidden="1" customWidth="1"/>
    <col min="11587" max="11587" width="4.44140625" style="4" customWidth="1"/>
    <col min="11588" max="11588" width="7" style="4" customWidth="1"/>
    <col min="11589" max="11589" width="4.44140625" style="4" customWidth="1"/>
    <col min="11590" max="11590" width="2.44140625" style="4" customWidth="1"/>
    <col min="11591" max="11591" width="3.109375" style="4" customWidth="1"/>
    <col min="11592" max="11597" width="3.44140625" style="4" customWidth="1"/>
    <col min="11598" max="11598" width="7.44140625" style="4" customWidth="1"/>
    <col min="11599" max="11599" width="4.33203125" style="4" customWidth="1"/>
    <col min="11600" max="11602" width="4" style="4" customWidth="1"/>
    <col min="11603" max="11603" width="4.109375" style="4" customWidth="1"/>
    <col min="11604" max="11604" width="3.88671875" style="4" customWidth="1"/>
    <col min="11605" max="11605" width="3.44140625" style="4" customWidth="1"/>
    <col min="11606" max="11606" width="4" style="4" customWidth="1"/>
    <col min="11607" max="11607" width="4.109375" style="4" customWidth="1"/>
    <col min="11608" max="11791" width="8.88671875" style="4"/>
    <col min="11792" max="11792" width="12.44140625" style="4" customWidth="1"/>
    <col min="11793" max="11793" width="8.109375" style="4" customWidth="1"/>
    <col min="11794" max="11794" width="10.6640625" style="4" customWidth="1"/>
    <col min="11795" max="11795" width="5.109375" style="4" customWidth="1"/>
    <col min="11796" max="11796" width="4.109375" style="4" customWidth="1"/>
    <col min="11797" max="11797" width="3.6640625" style="4" customWidth="1"/>
    <col min="11798" max="11798" width="3.109375" style="4" customWidth="1"/>
    <col min="11799" max="11800" width="2.33203125" style="4" customWidth="1"/>
    <col min="11801" max="11806" width="2.6640625" style="4" customWidth="1"/>
    <col min="11807" max="11807" width="4.6640625" style="4" customWidth="1"/>
    <col min="11808" max="11808" width="4.44140625" style="4" customWidth="1"/>
    <col min="11809" max="11809" width="2.44140625" style="4" customWidth="1"/>
    <col min="11810" max="11810" width="3" style="4" customWidth="1"/>
    <col min="11811" max="11811" width="3.33203125" style="4" customWidth="1"/>
    <col min="11812" max="11812" width="3.6640625" style="4" customWidth="1"/>
    <col min="11813" max="11818" width="2.44140625" style="4" customWidth="1"/>
    <col min="11819" max="11819" width="3.6640625" style="4" customWidth="1"/>
    <col min="11820" max="11824" width="2.44140625" style="4" customWidth="1"/>
    <col min="11825" max="11825" width="3.44140625" style="4" customWidth="1"/>
    <col min="11826" max="11826" width="0" style="4" hidden="1" customWidth="1"/>
    <col min="11827" max="11827" width="4.44140625" style="4" customWidth="1"/>
    <col min="11828" max="11828" width="0" style="4" hidden="1" customWidth="1"/>
    <col min="11829" max="11829" width="3.33203125" style="4" customWidth="1"/>
    <col min="11830" max="11830" width="0" style="4" hidden="1" customWidth="1"/>
    <col min="11831" max="11831" width="3.33203125" style="4" customWidth="1"/>
    <col min="11832" max="11832" width="0" style="4" hidden="1" customWidth="1"/>
    <col min="11833" max="11833" width="3.33203125" style="4" customWidth="1"/>
    <col min="11834" max="11836" width="2.44140625" style="4" customWidth="1"/>
    <col min="11837" max="11837" width="4" style="4" customWidth="1"/>
    <col min="11838" max="11838" width="3.33203125" style="4" customWidth="1"/>
    <col min="11839" max="11839" width="0" style="4" hidden="1" customWidth="1"/>
    <col min="11840" max="11840" width="3.6640625" style="4" customWidth="1"/>
    <col min="11841" max="11842" width="0" style="4" hidden="1" customWidth="1"/>
    <col min="11843" max="11843" width="4.44140625" style="4" customWidth="1"/>
    <col min="11844" max="11844" width="7" style="4" customWidth="1"/>
    <col min="11845" max="11845" width="4.44140625" style="4" customWidth="1"/>
    <col min="11846" max="11846" width="2.44140625" style="4" customWidth="1"/>
    <col min="11847" max="11847" width="3.109375" style="4" customWidth="1"/>
    <col min="11848" max="11853" width="3.44140625" style="4" customWidth="1"/>
    <col min="11854" max="11854" width="7.44140625" style="4" customWidth="1"/>
    <col min="11855" max="11855" width="4.33203125" style="4" customWidth="1"/>
    <col min="11856" max="11858" width="4" style="4" customWidth="1"/>
    <col min="11859" max="11859" width="4.109375" style="4" customWidth="1"/>
    <col min="11860" max="11860" width="3.88671875" style="4" customWidth="1"/>
    <col min="11861" max="11861" width="3.44140625" style="4" customWidth="1"/>
    <col min="11862" max="11862" width="4" style="4" customWidth="1"/>
    <col min="11863" max="11863" width="4.109375" style="4" customWidth="1"/>
    <col min="11864" max="12047" width="8.88671875" style="4"/>
    <col min="12048" max="12048" width="12.44140625" style="4" customWidth="1"/>
    <col min="12049" max="12049" width="8.109375" style="4" customWidth="1"/>
    <col min="12050" max="12050" width="10.6640625" style="4" customWidth="1"/>
    <col min="12051" max="12051" width="5.109375" style="4" customWidth="1"/>
    <col min="12052" max="12052" width="4.109375" style="4" customWidth="1"/>
    <col min="12053" max="12053" width="3.6640625" style="4" customWidth="1"/>
    <col min="12054" max="12054" width="3.109375" style="4" customWidth="1"/>
    <col min="12055" max="12056" width="2.33203125" style="4" customWidth="1"/>
    <col min="12057" max="12062" width="2.6640625" style="4" customWidth="1"/>
    <col min="12063" max="12063" width="4.6640625" style="4" customWidth="1"/>
    <col min="12064" max="12064" width="4.44140625" style="4" customWidth="1"/>
    <col min="12065" max="12065" width="2.44140625" style="4" customWidth="1"/>
    <col min="12066" max="12066" width="3" style="4" customWidth="1"/>
    <col min="12067" max="12067" width="3.33203125" style="4" customWidth="1"/>
    <col min="12068" max="12068" width="3.6640625" style="4" customWidth="1"/>
    <col min="12069" max="12074" width="2.44140625" style="4" customWidth="1"/>
    <col min="12075" max="12075" width="3.6640625" style="4" customWidth="1"/>
    <col min="12076" max="12080" width="2.44140625" style="4" customWidth="1"/>
    <col min="12081" max="12081" width="3.44140625" style="4" customWidth="1"/>
    <col min="12082" max="12082" width="0" style="4" hidden="1" customWidth="1"/>
    <col min="12083" max="12083" width="4.44140625" style="4" customWidth="1"/>
    <col min="12084" max="12084" width="0" style="4" hidden="1" customWidth="1"/>
    <col min="12085" max="12085" width="3.33203125" style="4" customWidth="1"/>
    <col min="12086" max="12086" width="0" style="4" hidden="1" customWidth="1"/>
    <col min="12087" max="12087" width="3.33203125" style="4" customWidth="1"/>
    <col min="12088" max="12088" width="0" style="4" hidden="1" customWidth="1"/>
    <col min="12089" max="12089" width="3.33203125" style="4" customWidth="1"/>
    <col min="12090" max="12092" width="2.44140625" style="4" customWidth="1"/>
    <col min="12093" max="12093" width="4" style="4" customWidth="1"/>
    <col min="12094" max="12094" width="3.33203125" style="4" customWidth="1"/>
    <col min="12095" max="12095" width="0" style="4" hidden="1" customWidth="1"/>
    <col min="12096" max="12096" width="3.6640625" style="4" customWidth="1"/>
    <col min="12097" max="12098" width="0" style="4" hidden="1" customWidth="1"/>
    <col min="12099" max="12099" width="4.44140625" style="4" customWidth="1"/>
    <col min="12100" max="12100" width="7" style="4" customWidth="1"/>
    <col min="12101" max="12101" width="4.44140625" style="4" customWidth="1"/>
    <col min="12102" max="12102" width="2.44140625" style="4" customWidth="1"/>
    <col min="12103" max="12103" width="3.109375" style="4" customWidth="1"/>
    <col min="12104" max="12109" width="3.44140625" style="4" customWidth="1"/>
    <col min="12110" max="12110" width="7.44140625" style="4" customWidth="1"/>
    <col min="12111" max="12111" width="4.33203125" style="4" customWidth="1"/>
    <col min="12112" max="12114" width="4" style="4" customWidth="1"/>
    <col min="12115" max="12115" width="4.109375" style="4" customWidth="1"/>
    <col min="12116" max="12116" width="3.88671875" style="4" customWidth="1"/>
    <col min="12117" max="12117" width="3.44140625" style="4" customWidth="1"/>
    <col min="12118" max="12118" width="4" style="4" customWidth="1"/>
    <col min="12119" max="12119" width="4.109375" style="4" customWidth="1"/>
    <col min="12120" max="12303" width="8.88671875" style="4"/>
    <col min="12304" max="12304" width="12.44140625" style="4" customWidth="1"/>
    <col min="12305" max="12305" width="8.109375" style="4" customWidth="1"/>
    <col min="12306" max="12306" width="10.6640625" style="4" customWidth="1"/>
    <col min="12307" max="12307" width="5.109375" style="4" customWidth="1"/>
    <col min="12308" max="12308" width="4.109375" style="4" customWidth="1"/>
    <col min="12309" max="12309" width="3.6640625" style="4" customWidth="1"/>
    <col min="12310" max="12310" width="3.109375" style="4" customWidth="1"/>
    <col min="12311" max="12312" width="2.33203125" style="4" customWidth="1"/>
    <col min="12313" max="12318" width="2.6640625" style="4" customWidth="1"/>
    <col min="12319" max="12319" width="4.6640625" style="4" customWidth="1"/>
    <col min="12320" max="12320" width="4.44140625" style="4" customWidth="1"/>
    <col min="12321" max="12321" width="2.44140625" style="4" customWidth="1"/>
    <col min="12322" max="12322" width="3" style="4" customWidth="1"/>
    <col min="12323" max="12323" width="3.33203125" style="4" customWidth="1"/>
    <col min="12324" max="12324" width="3.6640625" style="4" customWidth="1"/>
    <col min="12325" max="12330" width="2.44140625" style="4" customWidth="1"/>
    <col min="12331" max="12331" width="3.6640625" style="4" customWidth="1"/>
    <col min="12332" max="12336" width="2.44140625" style="4" customWidth="1"/>
    <col min="12337" max="12337" width="3.44140625" style="4" customWidth="1"/>
    <col min="12338" max="12338" width="0" style="4" hidden="1" customWidth="1"/>
    <col min="12339" max="12339" width="4.44140625" style="4" customWidth="1"/>
    <col min="12340" max="12340" width="0" style="4" hidden="1" customWidth="1"/>
    <col min="12341" max="12341" width="3.33203125" style="4" customWidth="1"/>
    <col min="12342" max="12342" width="0" style="4" hidden="1" customWidth="1"/>
    <col min="12343" max="12343" width="3.33203125" style="4" customWidth="1"/>
    <col min="12344" max="12344" width="0" style="4" hidden="1" customWidth="1"/>
    <col min="12345" max="12345" width="3.33203125" style="4" customWidth="1"/>
    <col min="12346" max="12348" width="2.44140625" style="4" customWidth="1"/>
    <col min="12349" max="12349" width="4" style="4" customWidth="1"/>
    <col min="12350" max="12350" width="3.33203125" style="4" customWidth="1"/>
    <col min="12351" max="12351" width="0" style="4" hidden="1" customWidth="1"/>
    <col min="12352" max="12352" width="3.6640625" style="4" customWidth="1"/>
    <col min="12353" max="12354" width="0" style="4" hidden="1" customWidth="1"/>
    <col min="12355" max="12355" width="4.44140625" style="4" customWidth="1"/>
    <col min="12356" max="12356" width="7" style="4" customWidth="1"/>
    <col min="12357" max="12357" width="4.44140625" style="4" customWidth="1"/>
    <col min="12358" max="12358" width="2.44140625" style="4" customWidth="1"/>
    <col min="12359" max="12359" width="3.109375" style="4" customWidth="1"/>
    <col min="12360" max="12365" width="3.44140625" style="4" customWidth="1"/>
    <col min="12366" max="12366" width="7.44140625" style="4" customWidth="1"/>
    <col min="12367" max="12367" width="4.33203125" style="4" customWidth="1"/>
    <col min="12368" max="12370" width="4" style="4" customWidth="1"/>
    <col min="12371" max="12371" width="4.109375" style="4" customWidth="1"/>
    <col min="12372" max="12372" width="3.88671875" style="4" customWidth="1"/>
    <col min="12373" max="12373" width="3.44140625" style="4" customWidth="1"/>
    <col min="12374" max="12374" width="4" style="4" customWidth="1"/>
    <col min="12375" max="12375" width="4.109375" style="4" customWidth="1"/>
    <col min="12376" max="12559" width="8.88671875" style="4"/>
    <col min="12560" max="12560" width="12.44140625" style="4" customWidth="1"/>
    <col min="12561" max="12561" width="8.109375" style="4" customWidth="1"/>
    <col min="12562" max="12562" width="10.6640625" style="4" customWidth="1"/>
    <col min="12563" max="12563" width="5.109375" style="4" customWidth="1"/>
    <col min="12564" max="12564" width="4.109375" style="4" customWidth="1"/>
    <col min="12565" max="12565" width="3.6640625" style="4" customWidth="1"/>
    <col min="12566" max="12566" width="3.109375" style="4" customWidth="1"/>
    <col min="12567" max="12568" width="2.33203125" style="4" customWidth="1"/>
    <col min="12569" max="12574" width="2.6640625" style="4" customWidth="1"/>
    <col min="12575" max="12575" width="4.6640625" style="4" customWidth="1"/>
    <col min="12576" max="12576" width="4.44140625" style="4" customWidth="1"/>
    <col min="12577" max="12577" width="2.44140625" style="4" customWidth="1"/>
    <col min="12578" max="12578" width="3" style="4" customWidth="1"/>
    <col min="12579" max="12579" width="3.33203125" style="4" customWidth="1"/>
    <col min="12580" max="12580" width="3.6640625" style="4" customWidth="1"/>
    <col min="12581" max="12586" width="2.44140625" style="4" customWidth="1"/>
    <col min="12587" max="12587" width="3.6640625" style="4" customWidth="1"/>
    <col min="12588" max="12592" width="2.44140625" style="4" customWidth="1"/>
    <col min="12593" max="12593" width="3.44140625" style="4" customWidth="1"/>
    <col min="12594" max="12594" width="0" style="4" hidden="1" customWidth="1"/>
    <col min="12595" max="12595" width="4.44140625" style="4" customWidth="1"/>
    <col min="12596" max="12596" width="0" style="4" hidden="1" customWidth="1"/>
    <col min="12597" max="12597" width="3.33203125" style="4" customWidth="1"/>
    <col min="12598" max="12598" width="0" style="4" hidden="1" customWidth="1"/>
    <col min="12599" max="12599" width="3.33203125" style="4" customWidth="1"/>
    <col min="12600" max="12600" width="0" style="4" hidden="1" customWidth="1"/>
    <col min="12601" max="12601" width="3.33203125" style="4" customWidth="1"/>
    <col min="12602" max="12604" width="2.44140625" style="4" customWidth="1"/>
    <col min="12605" max="12605" width="4" style="4" customWidth="1"/>
    <col min="12606" max="12606" width="3.33203125" style="4" customWidth="1"/>
    <col min="12607" max="12607" width="0" style="4" hidden="1" customWidth="1"/>
    <col min="12608" max="12608" width="3.6640625" style="4" customWidth="1"/>
    <col min="12609" max="12610" width="0" style="4" hidden="1" customWidth="1"/>
    <col min="12611" max="12611" width="4.44140625" style="4" customWidth="1"/>
    <col min="12612" max="12612" width="7" style="4" customWidth="1"/>
    <col min="12613" max="12613" width="4.44140625" style="4" customWidth="1"/>
    <col min="12614" max="12614" width="2.44140625" style="4" customWidth="1"/>
    <col min="12615" max="12615" width="3.109375" style="4" customWidth="1"/>
    <col min="12616" max="12621" width="3.44140625" style="4" customWidth="1"/>
    <col min="12622" max="12622" width="7.44140625" style="4" customWidth="1"/>
    <col min="12623" max="12623" width="4.33203125" style="4" customWidth="1"/>
    <col min="12624" max="12626" width="4" style="4" customWidth="1"/>
    <col min="12627" max="12627" width="4.109375" style="4" customWidth="1"/>
    <col min="12628" max="12628" width="3.88671875" style="4" customWidth="1"/>
    <col min="12629" max="12629" width="3.44140625" style="4" customWidth="1"/>
    <col min="12630" max="12630" width="4" style="4" customWidth="1"/>
    <col min="12631" max="12631" width="4.109375" style="4" customWidth="1"/>
    <col min="12632" max="12815" width="8.88671875" style="4"/>
    <col min="12816" max="12816" width="12.44140625" style="4" customWidth="1"/>
    <col min="12817" max="12817" width="8.109375" style="4" customWidth="1"/>
    <col min="12818" max="12818" width="10.6640625" style="4" customWidth="1"/>
    <col min="12819" max="12819" width="5.109375" style="4" customWidth="1"/>
    <col min="12820" max="12820" width="4.109375" style="4" customWidth="1"/>
    <col min="12821" max="12821" width="3.6640625" style="4" customWidth="1"/>
    <col min="12822" max="12822" width="3.109375" style="4" customWidth="1"/>
    <col min="12823" max="12824" width="2.33203125" style="4" customWidth="1"/>
    <col min="12825" max="12830" width="2.6640625" style="4" customWidth="1"/>
    <col min="12831" max="12831" width="4.6640625" style="4" customWidth="1"/>
    <col min="12832" max="12832" width="4.44140625" style="4" customWidth="1"/>
    <col min="12833" max="12833" width="2.44140625" style="4" customWidth="1"/>
    <col min="12834" max="12834" width="3" style="4" customWidth="1"/>
    <col min="12835" max="12835" width="3.33203125" style="4" customWidth="1"/>
    <col min="12836" max="12836" width="3.6640625" style="4" customWidth="1"/>
    <col min="12837" max="12842" width="2.44140625" style="4" customWidth="1"/>
    <col min="12843" max="12843" width="3.6640625" style="4" customWidth="1"/>
    <col min="12844" max="12848" width="2.44140625" style="4" customWidth="1"/>
    <col min="12849" max="12849" width="3.44140625" style="4" customWidth="1"/>
    <col min="12850" max="12850" width="0" style="4" hidden="1" customWidth="1"/>
    <col min="12851" max="12851" width="4.44140625" style="4" customWidth="1"/>
    <col min="12852" max="12852" width="0" style="4" hidden="1" customWidth="1"/>
    <col min="12853" max="12853" width="3.33203125" style="4" customWidth="1"/>
    <col min="12854" max="12854" width="0" style="4" hidden="1" customWidth="1"/>
    <col min="12855" max="12855" width="3.33203125" style="4" customWidth="1"/>
    <col min="12856" max="12856" width="0" style="4" hidden="1" customWidth="1"/>
    <col min="12857" max="12857" width="3.33203125" style="4" customWidth="1"/>
    <col min="12858" max="12860" width="2.44140625" style="4" customWidth="1"/>
    <col min="12861" max="12861" width="4" style="4" customWidth="1"/>
    <col min="12862" max="12862" width="3.33203125" style="4" customWidth="1"/>
    <col min="12863" max="12863" width="0" style="4" hidden="1" customWidth="1"/>
    <col min="12864" max="12864" width="3.6640625" style="4" customWidth="1"/>
    <col min="12865" max="12866" width="0" style="4" hidden="1" customWidth="1"/>
    <col min="12867" max="12867" width="4.44140625" style="4" customWidth="1"/>
    <col min="12868" max="12868" width="7" style="4" customWidth="1"/>
    <col min="12869" max="12869" width="4.44140625" style="4" customWidth="1"/>
    <col min="12870" max="12870" width="2.44140625" style="4" customWidth="1"/>
    <col min="12871" max="12871" width="3.109375" style="4" customWidth="1"/>
    <col min="12872" max="12877" width="3.44140625" style="4" customWidth="1"/>
    <col min="12878" max="12878" width="7.44140625" style="4" customWidth="1"/>
    <col min="12879" max="12879" width="4.33203125" style="4" customWidth="1"/>
    <col min="12880" max="12882" width="4" style="4" customWidth="1"/>
    <col min="12883" max="12883" width="4.109375" style="4" customWidth="1"/>
    <col min="12884" max="12884" width="3.88671875" style="4" customWidth="1"/>
    <col min="12885" max="12885" width="3.44140625" style="4" customWidth="1"/>
    <col min="12886" max="12886" width="4" style="4" customWidth="1"/>
    <col min="12887" max="12887" width="4.109375" style="4" customWidth="1"/>
    <col min="12888" max="13071" width="8.88671875" style="4"/>
    <col min="13072" max="13072" width="12.44140625" style="4" customWidth="1"/>
    <col min="13073" max="13073" width="8.109375" style="4" customWidth="1"/>
    <col min="13074" max="13074" width="10.6640625" style="4" customWidth="1"/>
    <col min="13075" max="13075" width="5.109375" style="4" customWidth="1"/>
    <col min="13076" max="13076" width="4.109375" style="4" customWidth="1"/>
    <col min="13077" max="13077" width="3.6640625" style="4" customWidth="1"/>
    <col min="13078" max="13078" width="3.109375" style="4" customWidth="1"/>
    <col min="13079" max="13080" width="2.33203125" style="4" customWidth="1"/>
    <col min="13081" max="13086" width="2.6640625" style="4" customWidth="1"/>
    <col min="13087" max="13087" width="4.6640625" style="4" customWidth="1"/>
    <col min="13088" max="13088" width="4.44140625" style="4" customWidth="1"/>
    <col min="13089" max="13089" width="2.44140625" style="4" customWidth="1"/>
    <col min="13090" max="13090" width="3" style="4" customWidth="1"/>
    <col min="13091" max="13091" width="3.33203125" style="4" customWidth="1"/>
    <col min="13092" max="13092" width="3.6640625" style="4" customWidth="1"/>
    <col min="13093" max="13098" width="2.44140625" style="4" customWidth="1"/>
    <col min="13099" max="13099" width="3.6640625" style="4" customWidth="1"/>
    <col min="13100" max="13104" width="2.44140625" style="4" customWidth="1"/>
    <col min="13105" max="13105" width="3.44140625" style="4" customWidth="1"/>
    <col min="13106" max="13106" width="0" style="4" hidden="1" customWidth="1"/>
    <col min="13107" max="13107" width="4.44140625" style="4" customWidth="1"/>
    <col min="13108" max="13108" width="0" style="4" hidden="1" customWidth="1"/>
    <col min="13109" max="13109" width="3.33203125" style="4" customWidth="1"/>
    <col min="13110" max="13110" width="0" style="4" hidden="1" customWidth="1"/>
    <col min="13111" max="13111" width="3.33203125" style="4" customWidth="1"/>
    <col min="13112" max="13112" width="0" style="4" hidden="1" customWidth="1"/>
    <col min="13113" max="13113" width="3.33203125" style="4" customWidth="1"/>
    <col min="13114" max="13116" width="2.44140625" style="4" customWidth="1"/>
    <col min="13117" max="13117" width="4" style="4" customWidth="1"/>
    <col min="13118" max="13118" width="3.33203125" style="4" customWidth="1"/>
    <col min="13119" max="13119" width="0" style="4" hidden="1" customWidth="1"/>
    <col min="13120" max="13120" width="3.6640625" style="4" customWidth="1"/>
    <col min="13121" max="13122" width="0" style="4" hidden="1" customWidth="1"/>
    <col min="13123" max="13123" width="4.44140625" style="4" customWidth="1"/>
    <col min="13124" max="13124" width="7" style="4" customWidth="1"/>
    <col min="13125" max="13125" width="4.44140625" style="4" customWidth="1"/>
    <col min="13126" max="13126" width="2.44140625" style="4" customWidth="1"/>
    <col min="13127" max="13127" width="3.109375" style="4" customWidth="1"/>
    <col min="13128" max="13133" width="3.44140625" style="4" customWidth="1"/>
    <col min="13134" max="13134" width="7.44140625" style="4" customWidth="1"/>
    <col min="13135" max="13135" width="4.33203125" style="4" customWidth="1"/>
    <col min="13136" max="13138" width="4" style="4" customWidth="1"/>
    <col min="13139" max="13139" width="4.109375" style="4" customWidth="1"/>
    <col min="13140" max="13140" width="3.88671875" style="4" customWidth="1"/>
    <col min="13141" max="13141" width="3.44140625" style="4" customWidth="1"/>
    <col min="13142" max="13142" width="4" style="4" customWidth="1"/>
    <col min="13143" max="13143" width="4.109375" style="4" customWidth="1"/>
    <col min="13144" max="13327" width="8.88671875" style="4"/>
    <col min="13328" max="13328" width="12.44140625" style="4" customWidth="1"/>
    <col min="13329" max="13329" width="8.109375" style="4" customWidth="1"/>
    <col min="13330" max="13330" width="10.6640625" style="4" customWidth="1"/>
    <col min="13331" max="13331" width="5.109375" style="4" customWidth="1"/>
    <col min="13332" max="13332" width="4.109375" style="4" customWidth="1"/>
    <col min="13333" max="13333" width="3.6640625" style="4" customWidth="1"/>
    <col min="13334" max="13334" width="3.109375" style="4" customWidth="1"/>
    <col min="13335" max="13336" width="2.33203125" style="4" customWidth="1"/>
    <col min="13337" max="13342" width="2.6640625" style="4" customWidth="1"/>
    <col min="13343" max="13343" width="4.6640625" style="4" customWidth="1"/>
    <col min="13344" max="13344" width="4.44140625" style="4" customWidth="1"/>
    <col min="13345" max="13345" width="2.44140625" style="4" customWidth="1"/>
    <col min="13346" max="13346" width="3" style="4" customWidth="1"/>
    <col min="13347" max="13347" width="3.33203125" style="4" customWidth="1"/>
    <col min="13348" max="13348" width="3.6640625" style="4" customWidth="1"/>
    <col min="13349" max="13354" width="2.44140625" style="4" customWidth="1"/>
    <col min="13355" max="13355" width="3.6640625" style="4" customWidth="1"/>
    <col min="13356" max="13360" width="2.44140625" style="4" customWidth="1"/>
    <col min="13361" max="13361" width="3.44140625" style="4" customWidth="1"/>
    <col min="13362" max="13362" width="0" style="4" hidden="1" customWidth="1"/>
    <col min="13363" max="13363" width="4.44140625" style="4" customWidth="1"/>
    <col min="13364" max="13364" width="0" style="4" hidden="1" customWidth="1"/>
    <col min="13365" max="13365" width="3.33203125" style="4" customWidth="1"/>
    <col min="13366" max="13366" width="0" style="4" hidden="1" customWidth="1"/>
    <col min="13367" max="13367" width="3.33203125" style="4" customWidth="1"/>
    <col min="13368" max="13368" width="0" style="4" hidden="1" customWidth="1"/>
    <col min="13369" max="13369" width="3.33203125" style="4" customWidth="1"/>
    <col min="13370" max="13372" width="2.44140625" style="4" customWidth="1"/>
    <col min="13373" max="13373" width="4" style="4" customWidth="1"/>
    <col min="13374" max="13374" width="3.33203125" style="4" customWidth="1"/>
    <col min="13375" max="13375" width="0" style="4" hidden="1" customWidth="1"/>
    <col min="13376" max="13376" width="3.6640625" style="4" customWidth="1"/>
    <col min="13377" max="13378" width="0" style="4" hidden="1" customWidth="1"/>
    <col min="13379" max="13379" width="4.44140625" style="4" customWidth="1"/>
    <col min="13380" max="13380" width="7" style="4" customWidth="1"/>
    <col min="13381" max="13381" width="4.44140625" style="4" customWidth="1"/>
    <col min="13382" max="13382" width="2.44140625" style="4" customWidth="1"/>
    <col min="13383" max="13383" width="3.109375" style="4" customWidth="1"/>
    <col min="13384" max="13389" width="3.44140625" style="4" customWidth="1"/>
    <col min="13390" max="13390" width="7.44140625" style="4" customWidth="1"/>
    <col min="13391" max="13391" width="4.33203125" style="4" customWidth="1"/>
    <col min="13392" max="13394" width="4" style="4" customWidth="1"/>
    <col min="13395" max="13395" width="4.109375" style="4" customWidth="1"/>
    <col min="13396" max="13396" width="3.88671875" style="4" customWidth="1"/>
    <col min="13397" max="13397" width="3.44140625" style="4" customWidth="1"/>
    <col min="13398" max="13398" width="4" style="4" customWidth="1"/>
    <col min="13399" max="13399" width="4.109375" style="4" customWidth="1"/>
    <col min="13400" max="13583" width="8.88671875" style="4"/>
    <col min="13584" max="13584" width="12.44140625" style="4" customWidth="1"/>
    <col min="13585" max="13585" width="8.109375" style="4" customWidth="1"/>
    <col min="13586" max="13586" width="10.6640625" style="4" customWidth="1"/>
    <col min="13587" max="13587" width="5.109375" style="4" customWidth="1"/>
    <col min="13588" max="13588" width="4.109375" style="4" customWidth="1"/>
    <col min="13589" max="13589" width="3.6640625" style="4" customWidth="1"/>
    <col min="13590" max="13590" width="3.109375" style="4" customWidth="1"/>
    <col min="13591" max="13592" width="2.33203125" style="4" customWidth="1"/>
    <col min="13593" max="13598" width="2.6640625" style="4" customWidth="1"/>
    <col min="13599" max="13599" width="4.6640625" style="4" customWidth="1"/>
    <col min="13600" max="13600" width="4.44140625" style="4" customWidth="1"/>
    <col min="13601" max="13601" width="2.44140625" style="4" customWidth="1"/>
    <col min="13602" max="13602" width="3" style="4" customWidth="1"/>
    <col min="13603" max="13603" width="3.33203125" style="4" customWidth="1"/>
    <col min="13604" max="13604" width="3.6640625" style="4" customWidth="1"/>
    <col min="13605" max="13610" width="2.44140625" style="4" customWidth="1"/>
    <col min="13611" max="13611" width="3.6640625" style="4" customWidth="1"/>
    <col min="13612" max="13616" width="2.44140625" style="4" customWidth="1"/>
    <col min="13617" max="13617" width="3.44140625" style="4" customWidth="1"/>
    <col min="13618" max="13618" width="0" style="4" hidden="1" customWidth="1"/>
    <col min="13619" max="13619" width="4.44140625" style="4" customWidth="1"/>
    <col min="13620" max="13620" width="0" style="4" hidden="1" customWidth="1"/>
    <col min="13621" max="13621" width="3.33203125" style="4" customWidth="1"/>
    <col min="13622" max="13622" width="0" style="4" hidden="1" customWidth="1"/>
    <col min="13623" max="13623" width="3.33203125" style="4" customWidth="1"/>
    <col min="13624" max="13624" width="0" style="4" hidden="1" customWidth="1"/>
    <col min="13625" max="13625" width="3.33203125" style="4" customWidth="1"/>
    <col min="13626" max="13628" width="2.44140625" style="4" customWidth="1"/>
    <col min="13629" max="13629" width="4" style="4" customWidth="1"/>
    <col min="13630" max="13630" width="3.33203125" style="4" customWidth="1"/>
    <col min="13631" max="13631" width="0" style="4" hidden="1" customWidth="1"/>
    <col min="13632" max="13632" width="3.6640625" style="4" customWidth="1"/>
    <col min="13633" max="13634" width="0" style="4" hidden="1" customWidth="1"/>
    <col min="13635" max="13635" width="4.44140625" style="4" customWidth="1"/>
    <col min="13636" max="13636" width="7" style="4" customWidth="1"/>
    <col min="13637" max="13637" width="4.44140625" style="4" customWidth="1"/>
    <col min="13638" max="13638" width="2.44140625" style="4" customWidth="1"/>
    <col min="13639" max="13639" width="3.109375" style="4" customWidth="1"/>
    <col min="13640" max="13645" width="3.44140625" style="4" customWidth="1"/>
    <col min="13646" max="13646" width="7.44140625" style="4" customWidth="1"/>
    <col min="13647" max="13647" width="4.33203125" style="4" customWidth="1"/>
    <col min="13648" max="13650" width="4" style="4" customWidth="1"/>
    <col min="13651" max="13651" width="4.109375" style="4" customWidth="1"/>
    <col min="13652" max="13652" width="3.88671875" style="4" customWidth="1"/>
    <col min="13653" max="13653" width="3.44140625" style="4" customWidth="1"/>
    <col min="13654" max="13654" width="4" style="4" customWidth="1"/>
    <col min="13655" max="13655" width="4.109375" style="4" customWidth="1"/>
    <col min="13656" max="13839" width="8.88671875" style="4"/>
    <col min="13840" max="13840" width="12.44140625" style="4" customWidth="1"/>
    <col min="13841" max="13841" width="8.109375" style="4" customWidth="1"/>
    <col min="13842" max="13842" width="10.6640625" style="4" customWidth="1"/>
    <col min="13843" max="13843" width="5.109375" style="4" customWidth="1"/>
    <col min="13844" max="13844" width="4.109375" style="4" customWidth="1"/>
    <col min="13845" max="13845" width="3.6640625" style="4" customWidth="1"/>
    <col min="13846" max="13846" width="3.109375" style="4" customWidth="1"/>
    <col min="13847" max="13848" width="2.33203125" style="4" customWidth="1"/>
    <col min="13849" max="13854" width="2.6640625" style="4" customWidth="1"/>
    <col min="13855" max="13855" width="4.6640625" style="4" customWidth="1"/>
    <col min="13856" max="13856" width="4.44140625" style="4" customWidth="1"/>
    <col min="13857" max="13857" width="2.44140625" style="4" customWidth="1"/>
    <col min="13858" max="13858" width="3" style="4" customWidth="1"/>
    <col min="13859" max="13859" width="3.33203125" style="4" customWidth="1"/>
    <col min="13860" max="13860" width="3.6640625" style="4" customWidth="1"/>
    <col min="13861" max="13866" width="2.44140625" style="4" customWidth="1"/>
    <col min="13867" max="13867" width="3.6640625" style="4" customWidth="1"/>
    <col min="13868" max="13872" width="2.44140625" style="4" customWidth="1"/>
    <col min="13873" max="13873" width="3.44140625" style="4" customWidth="1"/>
    <col min="13874" max="13874" width="0" style="4" hidden="1" customWidth="1"/>
    <col min="13875" max="13875" width="4.44140625" style="4" customWidth="1"/>
    <col min="13876" max="13876" width="0" style="4" hidden="1" customWidth="1"/>
    <col min="13877" max="13877" width="3.33203125" style="4" customWidth="1"/>
    <col min="13878" max="13878" width="0" style="4" hidden="1" customWidth="1"/>
    <col min="13879" max="13879" width="3.33203125" style="4" customWidth="1"/>
    <col min="13880" max="13880" width="0" style="4" hidden="1" customWidth="1"/>
    <col min="13881" max="13881" width="3.33203125" style="4" customWidth="1"/>
    <col min="13882" max="13884" width="2.44140625" style="4" customWidth="1"/>
    <col min="13885" max="13885" width="4" style="4" customWidth="1"/>
    <col min="13886" max="13886" width="3.33203125" style="4" customWidth="1"/>
    <col min="13887" max="13887" width="0" style="4" hidden="1" customWidth="1"/>
    <col min="13888" max="13888" width="3.6640625" style="4" customWidth="1"/>
    <col min="13889" max="13890" width="0" style="4" hidden="1" customWidth="1"/>
    <col min="13891" max="13891" width="4.44140625" style="4" customWidth="1"/>
    <col min="13892" max="13892" width="7" style="4" customWidth="1"/>
    <col min="13893" max="13893" width="4.44140625" style="4" customWidth="1"/>
    <col min="13894" max="13894" width="2.44140625" style="4" customWidth="1"/>
    <col min="13895" max="13895" width="3.109375" style="4" customWidth="1"/>
    <col min="13896" max="13901" width="3.44140625" style="4" customWidth="1"/>
    <col min="13902" max="13902" width="7.44140625" style="4" customWidth="1"/>
    <col min="13903" max="13903" width="4.33203125" style="4" customWidth="1"/>
    <col min="13904" max="13906" width="4" style="4" customWidth="1"/>
    <col min="13907" max="13907" width="4.109375" style="4" customWidth="1"/>
    <col min="13908" max="13908" width="3.88671875" style="4" customWidth="1"/>
    <col min="13909" max="13909" width="3.44140625" style="4" customWidth="1"/>
    <col min="13910" max="13910" width="4" style="4" customWidth="1"/>
    <col min="13911" max="13911" width="4.109375" style="4" customWidth="1"/>
    <col min="13912" max="14095" width="8.88671875" style="4"/>
    <col min="14096" max="14096" width="12.44140625" style="4" customWidth="1"/>
    <col min="14097" max="14097" width="8.109375" style="4" customWidth="1"/>
    <col min="14098" max="14098" width="10.6640625" style="4" customWidth="1"/>
    <col min="14099" max="14099" width="5.109375" style="4" customWidth="1"/>
    <col min="14100" max="14100" width="4.109375" style="4" customWidth="1"/>
    <col min="14101" max="14101" width="3.6640625" style="4" customWidth="1"/>
    <col min="14102" max="14102" width="3.109375" style="4" customWidth="1"/>
    <col min="14103" max="14104" width="2.33203125" style="4" customWidth="1"/>
    <col min="14105" max="14110" width="2.6640625" style="4" customWidth="1"/>
    <col min="14111" max="14111" width="4.6640625" style="4" customWidth="1"/>
    <col min="14112" max="14112" width="4.44140625" style="4" customWidth="1"/>
    <col min="14113" max="14113" width="2.44140625" style="4" customWidth="1"/>
    <col min="14114" max="14114" width="3" style="4" customWidth="1"/>
    <col min="14115" max="14115" width="3.33203125" style="4" customWidth="1"/>
    <col min="14116" max="14116" width="3.6640625" style="4" customWidth="1"/>
    <col min="14117" max="14122" width="2.44140625" style="4" customWidth="1"/>
    <col min="14123" max="14123" width="3.6640625" style="4" customWidth="1"/>
    <col min="14124" max="14128" width="2.44140625" style="4" customWidth="1"/>
    <col min="14129" max="14129" width="3.44140625" style="4" customWidth="1"/>
    <col min="14130" max="14130" width="0" style="4" hidden="1" customWidth="1"/>
    <col min="14131" max="14131" width="4.44140625" style="4" customWidth="1"/>
    <col min="14132" max="14132" width="0" style="4" hidden="1" customWidth="1"/>
    <col min="14133" max="14133" width="3.33203125" style="4" customWidth="1"/>
    <col min="14134" max="14134" width="0" style="4" hidden="1" customWidth="1"/>
    <col min="14135" max="14135" width="3.33203125" style="4" customWidth="1"/>
    <col min="14136" max="14136" width="0" style="4" hidden="1" customWidth="1"/>
    <col min="14137" max="14137" width="3.33203125" style="4" customWidth="1"/>
    <col min="14138" max="14140" width="2.44140625" style="4" customWidth="1"/>
    <col min="14141" max="14141" width="4" style="4" customWidth="1"/>
    <col min="14142" max="14142" width="3.33203125" style="4" customWidth="1"/>
    <col min="14143" max="14143" width="0" style="4" hidden="1" customWidth="1"/>
    <col min="14144" max="14144" width="3.6640625" style="4" customWidth="1"/>
    <col min="14145" max="14146" width="0" style="4" hidden="1" customWidth="1"/>
    <col min="14147" max="14147" width="4.44140625" style="4" customWidth="1"/>
    <col min="14148" max="14148" width="7" style="4" customWidth="1"/>
    <col min="14149" max="14149" width="4.44140625" style="4" customWidth="1"/>
    <col min="14150" max="14150" width="2.44140625" style="4" customWidth="1"/>
    <col min="14151" max="14151" width="3.109375" style="4" customWidth="1"/>
    <col min="14152" max="14157" width="3.44140625" style="4" customWidth="1"/>
    <col min="14158" max="14158" width="7.44140625" style="4" customWidth="1"/>
    <col min="14159" max="14159" width="4.33203125" style="4" customWidth="1"/>
    <col min="14160" max="14162" width="4" style="4" customWidth="1"/>
    <col min="14163" max="14163" width="4.109375" style="4" customWidth="1"/>
    <col min="14164" max="14164" width="3.88671875" style="4" customWidth="1"/>
    <col min="14165" max="14165" width="3.44140625" style="4" customWidth="1"/>
    <col min="14166" max="14166" width="4" style="4" customWidth="1"/>
    <col min="14167" max="14167" width="4.109375" style="4" customWidth="1"/>
    <col min="14168" max="14351" width="8.88671875" style="4"/>
    <col min="14352" max="14352" width="12.44140625" style="4" customWidth="1"/>
    <col min="14353" max="14353" width="8.109375" style="4" customWidth="1"/>
    <col min="14354" max="14354" width="10.6640625" style="4" customWidth="1"/>
    <col min="14355" max="14355" width="5.109375" style="4" customWidth="1"/>
    <col min="14356" max="14356" width="4.109375" style="4" customWidth="1"/>
    <col min="14357" max="14357" width="3.6640625" style="4" customWidth="1"/>
    <col min="14358" max="14358" width="3.109375" style="4" customWidth="1"/>
    <col min="14359" max="14360" width="2.33203125" style="4" customWidth="1"/>
    <col min="14361" max="14366" width="2.6640625" style="4" customWidth="1"/>
    <col min="14367" max="14367" width="4.6640625" style="4" customWidth="1"/>
    <col min="14368" max="14368" width="4.44140625" style="4" customWidth="1"/>
    <col min="14369" max="14369" width="2.44140625" style="4" customWidth="1"/>
    <col min="14370" max="14370" width="3" style="4" customWidth="1"/>
    <col min="14371" max="14371" width="3.33203125" style="4" customWidth="1"/>
    <col min="14372" max="14372" width="3.6640625" style="4" customWidth="1"/>
    <col min="14373" max="14378" width="2.44140625" style="4" customWidth="1"/>
    <col min="14379" max="14379" width="3.6640625" style="4" customWidth="1"/>
    <col min="14380" max="14384" width="2.44140625" style="4" customWidth="1"/>
    <col min="14385" max="14385" width="3.44140625" style="4" customWidth="1"/>
    <col min="14386" max="14386" width="0" style="4" hidden="1" customWidth="1"/>
    <col min="14387" max="14387" width="4.44140625" style="4" customWidth="1"/>
    <col min="14388" max="14388" width="0" style="4" hidden="1" customWidth="1"/>
    <col min="14389" max="14389" width="3.33203125" style="4" customWidth="1"/>
    <col min="14390" max="14390" width="0" style="4" hidden="1" customWidth="1"/>
    <col min="14391" max="14391" width="3.33203125" style="4" customWidth="1"/>
    <col min="14392" max="14392" width="0" style="4" hidden="1" customWidth="1"/>
    <col min="14393" max="14393" width="3.33203125" style="4" customWidth="1"/>
    <col min="14394" max="14396" width="2.44140625" style="4" customWidth="1"/>
    <col min="14397" max="14397" width="4" style="4" customWidth="1"/>
    <col min="14398" max="14398" width="3.33203125" style="4" customWidth="1"/>
    <col min="14399" max="14399" width="0" style="4" hidden="1" customWidth="1"/>
    <col min="14400" max="14400" width="3.6640625" style="4" customWidth="1"/>
    <col min="14401" max="14402" width="0" style="4" hidden="1" customWidth="1"/>
    <col min="14403" max="14403" width="4.44140625" style="4" customWidth="1"/>
    <col min="14404" max="14404" width="7" style="4" customWidth="1"/>
    <col min="14405" max="14405" width="4.44140625" style="4" customWidth="1"/>
    <col min="14406" max="14406" width="2.44140625" style="4" customWidth="1"/>
    <col min="14407" max="14407" width="3.109375" style="4" customWidth="1"/>
    <col min="14408" max="14413" width="3.44140625" style="4" customWidth="1"/>
    <col min="14414" max="14414" width="7.44140625" style="4" customWidth="1"/>
    <col min="14415" max="14415" width="4.33203125" style="4" customWidth="1"/>
    <col min="14416" max="14418" width="4" style="4" customWidth="1"/>
    <col min="14419" max="14419" width="4.109375" style="4" customWidth="1"/>
    <col min="14420" max="14420" width="3.88671875" style="4" customWidth="1"/>
    <col min="14421" max="14421" width="3.44140625" style="4" customWidth="1"/>
    <col min="14422" max="14422" width="4" style="4" customWidth="1"/>
    <col min="14423" max="14423" width="4.109375" style="4" customWidth="1"/>
    <col min="14424" max="14607" width="8.88671875" style="4"/>
    <col min="14608" max="14608" width="12.44140625" style="4" customWidth="1"/>
    <col min="14609" max="14609" width="8.109375" style="4" customWidth="1"/>
    <col min="14610" max="14610" width="10.6640625" style="4" customWidth="1"/>
    <col min="14611" max="14611" width="5.109375" style="4" customWidth="1"/>
    <col min="14612" max="14612" width="4.109375" style="4" customWidth="1"/>
    <col min="14613" max="14613" width="3.6640625" style="4" customWidth="1"/>
    <col min="14614" max="14614" width="3.109375" style="4" customWidth="1"/>
    <col min="14615" max="14616" width="2.33203125" style="4" customWidth="1"/>
    <col min="14617" max="14622" width="2.6640625" style="4" customWidth="1"/>
    <col min="14623" max="14623" width="4.6640625" style="4" customWidth="1"/>
    <col min="14624" max="14624" width="4.44140625" style="4" customWidth="1"/>
    <col min="14625" max="14625" width="2.44140625" style="4" customWidth="1"/>
    <col min="14626" max="14626" width="3" style="4" customWidth="1"/>
    <col min="14627" max="14627" width="3.33203125" style="4" customWidth="1"/>
    <col min="14628" max="14628" width="3.6640625" style="4" customWidth="1"/>
    <col min="14629" max="14634" width="2.44140625" style="4" customWidth="1"/>
    <col min="14635" max="14635" width="3.6640625" style="4" customWidth="1"/>
    <col min="14636" max="14640" width="2.44140625" style="4" customWidth="1"/>
    <col min="14641" max="14641" width="3.44140625" style="4" customWidth="1"/>
    <col min="14642" max="14642" width="0" style="4" hidden="1" customWidth="1"/>
    <col min="14643" max="14643" width="4.44140625" style="4" customWidth="1"/>
    <col min="14644" max="14644" width="0" style="4" hidden="1" customWidth="1"/>
    <col min="14645" max="14645" width="3.33203125" style="4" customWidth="1"/>
    <col min="14646" max="14646" width="0" style="4" hidden="1" customWidth="1"/>
    <col min="14647" max="14647" width="3.33203125" style="4" customWidth="1"/>
    <col min="14648" max="14648" width="0" style="4" hidden="1" customWidth="1"/>
    <col min="14649" max="14649" width="3.33203125" style="4" customWidth="1"/>
    <col min="14650" max="14652" width="2.44140625" style="4" customWidth="1"/>
    <col min="14653" max="14653" width="4" style="4" customWidth="1"/>
    <col min="14654" max="14654" width="3.33203125" style="4" customWidth="1"/>
    <col min="14655" max="14655" width="0" style="4" hidden="1" customWidth="1"/>
    <col min="14656" max="14656" width="3.6640625" style="4" customWidth="1"/>
    <col min="14657" max="14658" width="0" style="4" hidden="1" customWidth="1"/>
    <col min="14659" max="14659" width="4.44140625" style="4" customWidth="1"/>
    <col min="14660" max="14660" width="7" style="4" customWidth="1"/>
    <col min="14661" max="14661" width="4.44140625" style="4" customWidth="1"/>
    <col min="14662" max="14662" width="2.44140625" style="4" customWidth="1"/>
    <col min="14663" max="14663" width="3.109375" style="4" customWidth="1"/>
    <col min="14664" max="14669" width="3.44140625" style="4" customWidth="1"/>
    <col min="14670" max="14670" width="7.44140625" style="4" customWidth="1"/>
    <col min="14671" max="14671" width="4.33203125" style="4" customWidth="1"/>
    <col min="14672" max="14674" width="4" style="4" customWidth="1"/>
    <col min="14675" max="14675" width="4.109375" style="4" customWidth="1"/>
    <col min="14676" max="14676" width="3.88671875" style="4" customWidth="1"/>
    <col min="14677" max="14677" width="3.44140625" style="4" customWidth="1"/>
    <col min="14678" max="14678" width="4" style="4" customWidth="1"/>
    <col min="14679" max="14679" width="4.109375" style="4" customWidth="1"/>
    <col min="14680" max="14863" width="8.88671875" style="4"/>
    <col min="14864" max="14864" width="12.44140625" style="4" customWidth="1"/>
    <col min="14865" max="14865" width="8.109375" style="4" customWidth="1"/>
    <col min="14866" max="14866" width="10.6640625" style="4" customWidth="1"/>
    <col min="14867" max="14867" width="5.109375" style="4" customWidth="1"/>
    <col min="14868" max="14868" width="4.109375" style="4" customWidth="1"/>
    <col min="14869" max="14869" width="3.6640625" style="4" customWidth="1"/>
    <col min="14870" max="14870" width="3.109375" style="4" customWidth="1"/>
    <col min="14871" max="14872" width="2.33203125" style="4" customWidth="1"/>
    <col min="14873" max="14878" width="2.6640625" style="4" customWidth="1"/>
    <col min="14879" max="14879" width="4.6640625" style="4" customWidth="1"/>
    <col min="14880" max="14880" width="4.44140625" style="4" customWidth="1"/>
    <col min="14881" max="14881" width="2.44140625" style="4" customWidth="1"/>
    <col min="14882" max="14882" width="3" style="4" customWidth="1"/>
    <col min="14883" max="14883" width="3.33203125" style="4" customWidth="1"/>
    <col min="14884" max="14884" width="3.6640625" style="4" customWidth="1"/>
    <col min="14885" max="14890" width="2.44140625" style="4" customWidth="1"/>
    <col min="14891" max="14891" width="3.6640625" style="4" customWidth="1"/>
    <col min="14892" max="14896" width="2.44140625" style="4" customWidth="1"/>
    <col min="14897" max="14897" width="3.44140625" style="4" customWidth="1"/>
    <col min="14898" max="14898" width="0" style="4" hidden="1" customWidth="1"/>
    <col min="14899" max="14899" width="4.44140625" style="4" customWidth="1"/>
    <col min="14900" max="14900" width="0" style="4" hidden="1" customWidth="1"/>
    <col min="14901" max="14901" width="3.33203125" style="4" customWidth="1"/>
    <col min="14902" max="14902" width="0" style="4" hidden="1" customWidth="1"/>
    <col min="14903" max="14903" width="3.33203125" style="4" customWidth="1"/>
    <col min="14904" max="14904" width="0" style="4" hidden="1" customWidth="1"/>
    <col min="14905" max="14905" width="3.33203125" style="4" customWidth="1"/>
    <col min="14906" max="14908" width="2.44140625" style="4" customWidth="1"/>
    <col min="14909" max="14909" width="4" style="4" customWidth="1"/>
    <col min="14910" max="14910" width="3.33203125" style="4" customWidth="1"/>
    <col min="14911" max="14911" width="0" style="4" hidden="1" customWidth="1"/>
    <col min="14912" max="14912" width="3.6640625" style="4" customWidth="1"/>
    <col min="14913" max="14914" width="0" style="4" hidden="1" customWidth="1"/>
    <col min="14915" max="14915" width="4.44140625" style="4" customWidth="1"/>
    <col min="14916" max="14916" width="7" style="4" customWidth="1"/>
    <col min="14917" max="14917" width="4.44140625" style="4" customWidth="1"/>
    <col min="14918" max="14918" width="2.44140625" style="4" customWidth="1"/>
    <col min="14919" max="14919" width="3.109375" style="4" customWidth="1"/>
    <col min="14920" max="14925" width="3.44140625" style="4" customWidth="1"/>
    <col min="14926" max="14926" width="7.44140625" style="4" customWidth="1"/>
    <col min="14927" max="14927" width="4.33203125" style="4" customWidth="1"/>
    <col min="14928" max="14930" width="4" style="4" customWidth="1"/>
    <col min="14931" max="14931" width="4.109375" style="4" customWidth="1"/>
    <col min="14932" max="14932" width="3.88671875" style="4" customWidth="1"/>
    <col min="14933" max="14933" width="3.44140625" style="4" customWidth="1"/>
    <col min="14934" max="14934" width="4" style="4" customWidth="1"/>
    <col min="14935" max="14935" width="4.109375" style="4" customWidth="1"/>
    <col min="14936" max="15119" width="8.88671875" style="4"/>
    <col min="15120" max="15120" width="12.44140625" style="4" customWidth="1"/>
    <col min="15121" max="15121" width="8.109375" style="4" customWidth="1"/>
    <col min="15122" max="15122" width="10.6640625" style="4" customWidth="1"/>
    <col min="15123" max="15123" width="5.109375" style="4" customWidth="1"/>
    <col min="15124" max="15124" width="4.109375" style="4" customWidth="1"/>
    <col min="15125" max="15125" width="3.6640625" style="4" customWidth="1"/>
    <col min="15126" max="15126" width="3.109375" style="4" customWidth="1"/>
    <col min="15127" max="15128" width="2.33203125" style="4" customWidth="1"/>
    <col min="15129" max="15134" width="2.6640625" style="4" customWidth="1"/>
    <col min="15135" max="15135" width="4.6640625" style="4" customWidth="1"/>
    <col min="15136" max="15136" width="4.44140625" style="4" customWidth="1"/>
    <col min="15137" max="15137" width="2.44140625" style="4" customWidth="1"/>
    <col min="15138" max="15138" width="3" style="4" customWidth="1"/>
    <col min="15139" max="15139" width="3.33203125" style="4" customWidth="1"/>
    <col min="15140" max="15140" width="3.6640625" style="4" customWidth="1"/>
    <col min="15141" max="15146" width="2.44140625" style="4" customWidth="1"/>
    <col min="15147" max="15147" width="3.6640625" style="4" customWidth="1"/>
    <col min="15148" max="15152" width="2.44140625" style="4" customWidth="1"/>
    <col min="15153" max="15153" width="3.44140625" style="4" customWidth="1"/>
    <col min="15154" max="15154" width="0" style="4" hidden="1" customWidth="1"/>
    <col min="15155" max="15155" width="4.44140625" style="4" customWidth="1"/>
    <col min="15156" max="15156" width="0" style="4" hidden="1" customWidth="1"/>
    <col min="15157" max="15157" width="3.33203125" style="4" customWidth="1"/>
    <col min="15158" max="15158" width="0" style="4" hidden="1" customWidth="1"/>
    <col min="15159" max="15159" width="3.33203125" style="4" customWidth="1"/>
    <col min="15160" max="15160" width="0" style="4" hidden="1" customWidth="1"/>
    <col min="15161" max="15161" width="3.33203125" style="4" customWidth="1"/>
    <col min="15162" max="15164" width="2.44140625" style="4" customWidth="1"/>
    <col min="15165" max="15165" width="4" style="4" customWidth="1"/>
    <col min="15166" max="15166" width="3.33203125" style="4" customWidth="1"/>
    <col min="15167" max="15167" width="0" style="4" hidden="1" customWidth="1"/>
    <col min="15168" max="15168" width="3.6640625" style="4" customWidth="1"/>
    <col min="15169" max="15170" width="0" style="4" hidden="1" customWidth="1"/>
    <col min="15171" max="15171" width="4.44140625" style="4" customWidth="1"/>
    <col min="15172" max="15172" width="7" style="4" customWidth="1"/>
    <col min="15173" max="15173" width="4.44140625" style="4" customWidth="1"/>
    <col min="15174" max="15174" width="2.44140625" style="4" customWidth="1"/>
    <col min="15175" max="15175" width="3.109375" style="4" customWidth="1"/>
    <col min="15176" max="15181" width="3.44140625" style="4" customWidth="1"/>
    <col min="15182" max="15182" width="7.44140625" style="4" customWidth="1"/>
    <col min="15183" max="15183" width="4.33203125" style="4" customWidth="1"/>
    <col min="15184" max="15186" width="4" style="4" customWidth="1"/>
    <col min="15187" max="15187" width="4.109375" style="4" customWidth="1"/>
    <col min="15188" max="15188" width="3.88671875" style="4" customWidth="1"/>
    <col min="15189" max="15189" width="3.44140625" style="4" customWidth="1"/>
    <col min="15190" max="15190" width="4" style="4" customWidth="1"/>
    <col min="15191" max="15191" width="4.109375" style="4" customWidth="1"/>
    <col min="15192" max="15375" width="8.88671875" style="4"/>
    <col min="15376" max="15376" width="12.44140625" style="4" customWidth="1"/>
    <col min="15377" max="15377" width="8.109375" style="4" customWidth="1"/>
    <col min="15378" max="15378" width="10.6640625" style="4" customWidth="1"/>
    <col min="15379" max="15379" width="5.109375" style="4" customWidth="1"/>
    <col min="15380" max="15380" width="4.109375" style="4" customWidth="1"/>
    <col min="15381" max="15381" width="3.6640625" style="4" customWidth="1"/>
    <col min="15382" max="15382" width="3.109375" style="4" customWidth="1"/>
    <col min="15383" max="15384" width="2.33203125" style="4" customWidth="1"/>
    <col min="15385" max="15390" width="2.6640625" style="4" customWidth="1"/>
    <col min="15391" max="15391" width="4.6640625" style="4" customWidth="1"/>
    <col min="15392" max="15392" width="4.44140625" style="4" customWidth="1"/>
    <col min="15393" max="15393" width="2.44140625" style="4" customWidth="1"/>
    <col min="15394" max="15394" width="3" style="4" customWidth="1"/>
    <col min="15395" max="15395" width="3.33203125" style="4" customWidth="1"/>
    <col min="15396" max="15396" width="3.6640625" style="4" customWidth="1"/>
    <col min="15397" max="15402" width="2.44140625" style="4" customWidth="1"/>
    <col min="15403" max="15403" width="3.6640625" style="4" customWidth="1"/>
    <col min="15404" max="15408" width="2.44140625" style="4" customWidth="1"/>
    <col min="15409" max="15409" width="3.44140625" style="4" customWidth="1"/>
    <col min="15410" max="15410" width="0" style="4" hidden="1" customWidth="1"/>
    <col min="15411" max="15411" width="4.44140625" style="4" customWidth="1"/>
    <col min="15412" max="15412" width="0" style="4" hidden="1" customWidth="1"/>
    <col min="15413" max="15413" width="3.33203125" style="4" customWidth="1"/>
    <col min="15414" max="15414" width="0" style="4" hidden="1" customWidth="1"/>
    <col min="15415" max="15415" width="3.33203125" style="4" customWidth="1"/>
    <col min="15416" max="15416" width="0" style="4" hidden="1" customWidth="1"/>
    <col min="15417" max="15417" width="3.33203125" style="4" customWidth="1"/>
    <col min="15418" max="15420" width="2.44140625" style="4" customWidth="1"/>
    <col min="15421" max="15421" width="4" style="4" customWidth="1"/>
    <col min="15422" max="15422" width="3.33203125" style="4" customWidth="1"/>
    <col min="15423" max="15423" width="0" style="4" hidden="1" customWidth="1"/>
    <col min="15424" max="15424" width="3.6640625" style="4" customWidth="1"/>
    <col min="15425" max="15426" width="0" style="4" hidden="1" customWidth="1"/>
    <col min="15427" max="15427" width="4.44140625" style="4" customWidth="1"/>
    <col min="15428" max="15428" width="7" style="4" customWidth="1"/>
    <col min="15429" max="15429" width="4.44140625" style="4" customWidth="1"/>
    <col min="15430" max="15430" width="2.44140625" style="4" customWidth="1"/>
    <col min="15431" max="15431" width="3.109375" style="4" customWidth="1"/>
    <col min="15432" max="15437" width="3.44140625" style="4" customWidth="1"/>
    <col min="15438" max="15438" width="7.44140625" style="4" customWidth="1"/>
    <col min="15439" max="15439" width="4.33203125" style="4" customWidth="1"/>
    <col min="15440" max="15442" width="4" style="4" customWidth="1"/>
    <col min="15443" max="15443" width="4.109375" style="4" customWidth="1"/>
    <col min="15444" max="15444" width="3.88671875" style="4" customWidth="1"/>
    <col min="15445" max="15445" width="3.44140625" style="4" customWidth="1"/>
    <col min="15446" max="15446" width="4" style="4" customWidth="1"/>
    <col min="15447" max="15447" width="4.109375" style="4" customWidth="1"/>
    <col min="15448" max="15631" width="8.88671875" style="4"/>
    <col min="15632" max="15632" width="12.44140625" style="4" customWidth="1"/>
    <col min="15633" max="15633" width="8.109375" style="4" customWidth="1"/>
    <col min="15634" max="15634" width="10.6640625" style="4" customWidth="1"/>
    <col min="15635" max="15635" width="5.109375" style="4" customWidth="1"/>
    <col min="15636" max="15636" width="4.109375" style="4" customWidth="1"/>
    <col min="15637" max="15637" width="3.6640625" style="4" customWidth="1"/>
    <col min="15638" max="15638" width="3.109375" style="4" customWidth="1"/>
    <col min="15639" max="15640" width="2.33203125" style="4" customWidth="1"/>
    <col min="15641" max="15646" width="2.6640625" style="4" customWidth="1"/>
    <col min="15647" max="15647" width="4.6640625" style="4" customWidth="1"/>
    <col min="15648" max="15648" width="4.44140625" style="4" customWidth="1"/>
    <col min="15649" max="15649" width="2.44140625" style="4" customWidth="1"/>
    <col min="15650" max="15650" width="3" style="4" customWidth="1"/>
    <col min="15651" max="15651" width="3.33203125" style="4" customWidth="1"/>
    <col min="15652" max="15652" width="3.6640625" style="4" customWidth="1"/>
    <col min="15653" max="15658" width="2.44140625" style="4" customWidth="1"/>
    <col min="15659" max="15659" width="3.6640625" style="4" customWidth="1"/>
    <col min="15660" max="15664" width="2.44140625" style="4" customWidth="1"/>
    <col min="15665" max="15665" width="3.44140625" style="4" customWidth="1"/>
    <col min="15666" max="15666" width="0" style="4" hidden="1" customWidth="1"/>
    <col min="15667" max="15667" width="4.44140625" style="4" customWidth="1"/>
    <col min="15668" max="15668" width="0" style="4" hidden="1" customWidth="1"/>
    <col min="15669" max="15669" width="3.33203125" style="4" customWidth="1"/>
    <col min="15670" max="15670" width="0" style="4" hidden="1" customWidth="1"/>
    <col min="15671" max="15671" width="3.33203125" style="4" customWidth="1"/>
    <col min="15672" max="15672" width="0" style="4" hidden="1" customWidth="1"/>
    <col min="15673" max="15673" width="3.33203125" style="4" customWidth="1"/>
    <col min="15674" max="15676" width="2.44140625" style="4" customWidth="1"/>
    <col min="15677" max="15677" width="4" style="4" customWidth="1"/>
    <col min="15678" max="15678" width="3.33203125" style="4" customWidth="1"/>
    <col min="15679" max="15679" width="0" style="4" hidden="1" customWidth="1"/>
    <col min="15680" max="15680" width="3.6640625" style="4" customWidth="1"/>
    <col min="15681" max="15682" width="0" style="4" hidden="1" customWidth="1"/>
    <col min="15683" max="15683" width="4.44140625" style="4" customWidth="1"/>
    <col min="15684" max="15684" width="7" style="4" customWidth="1"/>
    <col min="15685" max="15685" width="4.44140625" style="4" customWidth="1"/>
    <col min="15686" max="15686" width="2.44140625" style="4" customWidth="1"/>
    <col min="15687" max="15687" width="3.109375" style="4" customWidth="1"/>
    <col min="15688" max="15693" width="3.44140625" style="4" customWidth="1"/>
    <col min="15694" max="15694" width="7.44140625" style="4" customWidth="1"/>
    <col min="15695" max="15695" width="4.33203125" style="4" customWidth="1"/>
    <col min="15696" max="15698" width="4" style="4" customWidth="1"/>
    <col min="15699" max="15699" width="4.109375" style="4" customWidth="1"/>
    <col min="15700" max="15700" width="3.88671875" style="4" customWidth="1"/>
    <col min="15701" max="15701" width="3.44140625" style="4" customWidth="1"/>
    <col min="15702" max="15702" width="4" style="4" customWidth="1"/>
    <col min="15703" max="15703" width="4.109375" style="4" customWidth="1"/>
    <col min="15704" max="15887" width="8.88671875" style="4"/>
    <col min="15888" max="15888" width="12.44140625" style="4" customWidth="1"/>
    <col min="15889" max="15889" width="8.109375" style="4" customWidth="1"/>
    <col min="15890" max="15890" width="10.6640625" style="4" customWidth="1"/>
    <col min="15891" max="15891" width="5.109375" style="4" customWidth="1"/>
    <col min="15892" max="15892" width="4.109375" style="4" customWidth="1"/>
    <col min="15893" max="15893" width="3.6640625" style="4" customWidth="1"/>
    <col min="15894" max="15894" width="3.109375" style="4" customWidth="1"/>
    <col min="15895" max="15896" width="2.33203125" style="4" customWidth="1"/>
    <col min="15897" max="15902" width="2.6640625" style="4" customWidth="1"/>
    <col min="15903" max="15903" width="4.6640625" style="4" customWidth="1"/>
    <col min="15904" max="15904" width="4.44140625" style="4" customWidth="1"/>
    <col min="15905" max="15905" width="2.44140625" style="4" customWidth="1"/>
    <col min="15906" max="15906" width="3" style="4" customWidth="1"/>
    <col min="15907" max="15907" width="3.33203125" style="4" customWidth="1"/>
    <col min="15908" max="15908" width="3.6640625" style="4" customWidth="1"/>
    <col min="15909" max="15914" width="2.44140625" style="4" customWidth="1"/>
    <col min="15915" max="15915" width="3.6640625" style="4" customWidth="1"/>
    <col min="15916" max="15920" width="2.44140625" style="4" customWidth="1"/>
    <col min="15921" max="15921" width="3.44140625" style="4" customWidth="1"/>
    <col min="15922" max="15922" width="0" style="4" hidden="1" customWidth="1"/>
    <col min="15923" max="15923" width="4.44140625" style="4" customWidth="1"/>
    <col min="15924" max="15924" width="0" style="4" hidden="1" customWidth="1"/>
    <col min="15925" max="15925" width="3.33203125" style="4" customWidth="1"/>
    <col min="15926" max="15926" width="0" style="4" hidden="1" customWidth="1"/>
    <col min="15927" max="15927" width="3.33203125" style="4" customWidth="1"/>
    <col min="15928" max="15928" width="0" style="4" hidden="1" customWidth="1"/>
    <col min="15929" max="15929" width="3.33203125" style="4" customWidth="1"/>
    <col min="15930" max="15932" width="2.44140625" style="4" customWidth="1"/>
    <col min="15933" max="15933" width="4" style="4" customWidth="1"/>
    <col min="15934" max="15934" width="3.33203125" style="4" customWidth="1"/>
    <col min="15935" max="15935" width="0" style="4" hidden="1" customWidth="1"/>
    <col min="15936" max="15936" width="3.6640625" style="4" customWidth="1"/>
    <col min="15937" max="15938" width="0" style="4" hidden="1" customWidth="1"/>
    <col min="15939" max="15939" width="4.44140625" style="4" customWidth="1"/>
    <col min="15940" max="15940" width="7" style="4" customWidth="1"/>
    <col min="15941" max="15941" width="4.44140625" style="4" customWidth="1"/>
    <col min="15942" max="15942" width="2.44140625" style="4" customWidth="1"/>
    <col min="15943" max="15943" width="3.109375" style="4" customWidth="1"/>
    <col min="15944" max="15949" width="3.44140625" style="4" customWidth="1"/>
    <col min="15950" max="15950" width="7.44140625" style="4" customWidth="1"/>
    <col min="15951" max="15951" width="4.33203125" style="4" customWidth="1"/>
    <col min="15952" max="15954" width="4" style="4" customWidth="1"/>
    <col min="15955" max="15955" width="4.109375" style="4" customWidth="1"/>
    <col min="15956" max="15956" width="3.88671875" style="4" customWidth="1"/>
    <col min="15957" max="15957" width="3.44140625" style="4" customWidth="1"/>
    <col min="15958" max="15958" width="4" style="4" customWidth="1"/>
    <col min="15959" max="15959" width="4.109375" style="4" customWidth="1"/>
    <col min="15960" max="16143" width="8.88671875" style="4"/>
    <col min="16144" max="16144" width="12.44140625" style="4" customWidth="1"/>
    <col min="16145" max="16145" width="8.109375" style="4" customWidth="1"/>
    <col min="16146" max="16146" width="10.6640625" style="4" customWidth="1"/>
    <col min="16147" max="16147" width="5.109375" style="4" customWidth="1"/>
    <col min="16148" max="16148" width="4.109375" style="4" customWidth="1"/>
    <col min="16149" max="16149" width="3.6640625" style="4" customWidth="1"/>
    <col min="16150" max="16150" width="3.109375" style="4" customWidth="1"/>
    <col min="16151" max="16152" width="2.33203125" style="4" customWidth="1"/>
    <col min="16153" max="16158" width="2.6640625" style="4" customWidth="1"/>
    <col min="16159" max="16159" width="4.6640625" style="4" customWidth="1"/>
    <col min="16160" max="16160" width="4.44140625" style="4" customWidth="1"/>
    <col min="16161" max="16161" width="2.44140625" style="4" customWidth="1"/>
    <col min="16162" max="16162" width="3" style="4" customWidth="1"/>
    <col min="16163" max="16163" width="3.33203125" style="4" customWidth="1"/>
    <col min="16164" max="16164" width="3.6640625" style="4" customWidth="1"/>
    <col min="16165" max="16170" width="2.44140625" style="4" customWidth="1"/>
    <col min="16171" max="16171" width="3.6640625" style="4" customWidth="1"/>
    <col min="16172" max="16176" width="2.44140625" style="4" customWidth="1"/>
    <col min="16177" max="16177" width="3.44140625" style="4" customWidth="1"/>
    <col min="16178" max="16178" width="0" style="4" hidden="1" customWidth="1"/>
    <col min="16179" max="16179" width="4.44140625" style="4" customWidth="1"/>
    <col min="16180" max="16180" width="0" style="4" hidden="1" customWidth="1"/>
    <col min="16181" max="16181" width="3.33203125" style="4" customWidth="1"/>
    <col min="16182" max="16182" width="0" style="4" hidden="1" customWidth="1"/>
    <col min="16183" max="16183" width="3.33203125" style="4" customWidth="1"/>
    <col min="16184" max="16184" width="0" style="4" hidden="1" customWidth="1"/>
    <col min="16185" max="16185" width="3.33203125" style="4" customWidth="1"/>
    <col min="16186" max="16188" width="2.44140625" style="4" customWidth="1"/>
    <col min="16189" max="16189" width="4" style="4" customWidth="1"/>
    <col min="16190" max="16190" width="3.33203125" style="4" customWidth="1"/>
    <col min="16191" max="16191" width="0" style="4" hidden="1" customWidth="1"/>
    <col min="16192" max="16192" width="3.6640625" style="4" customWidth="1"/>
    <col min="16193" max="16194" width="0" style="4" hidden="1" customWidth="1"/>
    <col min="16195" max="16195" width="4.44140625" style="4" customWidth="1"/>
    <col min="16196" max="16196" width="7" style="4" customWidth="1"/>
    <col min="16197" max="16197" width="4.44140625" style="4" customWidth="1"/>
    <col min="16198" max="16198" width="2.44140625" style="4" customWidth="1"/>
    <col min="16199" max="16199" width="3.109375" style="4" customWidth="1"/>
    <col min="16200" max="16205" width="3.44140625" style="4" customWidth="1"/>
    <col min="16206" max="16206" width="7.44140625" style="4" customWidth="1"/>
    <col min="16207" max="16207" width="4.33203125" style="4" customWidth="1"/>
    <col min="16208" max="16210" width="4" style="4" customWidth="1"/>
    <col min="16211" max="16211" width="4.109375" style="4" customWidth="1"/>
    <col min="16212" max="16212" width="3.88671875" style="4" customWidth="1"/>
    <col min="16213" max="16213" width="3.44140625" style="4" customWidth="1"/>
    <col min="16214" max="16214" width="4" style="4" customWidth="1"/>
    <col min="16215" max="16215" width="4.109375" style="4" customWidth="1"/>
    <col min="16216" max="16384" width="8.88671875" style="4"/>
  </cols>
  <sheetData>
    <row r="1" spans="1:269" s="3" customFormat="1" x14ac:dyDescent="0.2">
      <c r="A1" s="1706"/>
      <c r="B1" s="1706"/>
      <c r="C1" s="1706"/>
      <c r="D1" s="1706"/>
      <c r="E1" s="1706"/>
      <c r="F1" s="1706"/>
      <c r="G1" s="1706"/>
      <c r="H1" s="1706"/>
      <c r="I1" s="1706"/>
      <c r="J1" s="1706"/>
      <c r="K1" s="1706"/>
      <c r="L1" s="1706"/>
      <c r="M1" s="1706"/>
      <c r="N1" s="1706"/>
      <c r="O1" s="1706"/>
      <c r="P1" s="1706"/>
      <c r="Q1" s="1706"/>
      <c r="R1" s="1706"/>
      <c r="S1" s="1706"/>
      <c r="T1" s="1706"/>
      <c r="U1" s="1706"/>
      <c r="V1" s="1706"/>
      <c r="W1" s="1706"/>
      <c r="X1" s="1706"/>
      <c r="Y1" s="1706"/>
      <c r="Z1" s="1706"/>
      <c r="AA1" s="1706"/>
      <c r="AB1" s="1706"/>
      <c r="AC1" s="1706"/>
      <c r="AD1" s="1706"/>
      <c r="AE1" s="1706"/>
      <c r="AF1" s="1706"/>
      <c r="AG1" s="1706"/>
      <c r="AH1" s="1706"/>
      <c r="AI1" s="1706"/>
      <c r="AJ1" s="1706"/>
      <c r="AK1" s="1706"/>
      <c r="AL1" s="1706"/>
      <c r="AM1" s="1706"/>
      <c r="AN1" s="1706"/>
      <c r="AO1" s="1706"/>
      <c r="AP1" s="1706"/>
      <c r="AQ1" s="1706"/>
      <c r="AR1" s="1706"/>
      <c r="AS1" s="1706"/>
      <c r="AT1" s="1706"/>
      <c r="AU1" s="1706"/>
      <c r="AV1" s="1706"/>
      <c r="AW1" s="1706"/>
      <c r="AX1" s="1706"/>
      <c r="AY1" s="1706"/>
      <c r="AZ1" s="1706"/>
      <c r="BA1" s="1706"/>
      <c r="BB1" s="1706"/>
      <c r="BC1" s="1706"/>
      <c r="BD1" s="1706"/>
      <c r="BE1" s="1706"/>
      <c r="BF1" s="1706"/>
      <c r="BG1" s="1706"/>
      <c r="BH1" s="1706"/>
      <c r="BI1" s="1706"/>
      <c r="BJ1" s="1"/>
      <c r="BK1" s="1221"/>
      <c r="BL1" s="1"/>
      <c r="BM1" s="1"/>
      <c r="BN1" s="1"/>
      <c r="BO1" s="1"/>
      <c r="BP1" s="1"/>
      <c r="BQ1" s="1"/>
      <c r="BR1" s="1"/>
      <c r="BS1" s="2"/>
      <c r="BT1" s="2"/>
      <c r="BU1" s="2"/>
      <c r="BV1" s="2"/>
      <c r="BW1" s="2"/>
      <c r="BX1" s="2"/>
      <c r="BY1" s="2"/>
      <c r="CC1" s="2"/>
      <c r="CJ1" s="1"/>
      <c r="CK1" s="1"/>
      <c r="CL1" s="1"/>
      <c r="CM1" s="868"/>
      <c r="CN1" s="868"/>
      <c r="CO1" s="868"/>
      <c r="CP1" s="868"/>
      <c r="CQ1" s="868"/>
      <c r="CR1" s="868"/>
      <c r="CS1" s="868"/>
      <c r="CW1" s="868"/>
      <c r="DD1" s="1"/>
      <c r="DE1" s="1"/>
      <c r="DF1" s="1"/>
      <c r="DG1" s="868"/>
      <c r="DH1" s="868"/>
      <c r="DI1" s="868"/>
      <c r="DJ1" s="868"/>
      <c r="DK1" s="868"/>
      <c r="DL1" s="868"/>
      <c r="DM1" s="868"/>
      <c r="DQ1" s="868"/>
    </row>
    <row r="2" spans="1:269" ht="30.75" customHeight="1" thickBot="1" x14ac:dyDescent="0.25">
      <c r="A2" s="1716" t="s">
        <v>304</v>
      </c>
      <c r="B2" s="1716"/>
      <c r="C2" s="1716"/>
      <c r="D2" s="1716"/>
      <c r="E2" s="1716"/>
      <c r="F2" s="1716"/>
      <c r="G2" s="1716"/>
      <c r="H2" s="1716"/>
      <c r="I2" s="1716"/>
      <c r="J2" s="1716"/>
      <c r="K2" s="1716"/>
      <c r="L2" s="1716"/>
      <c r="M2" s="1716"/>
      <c r="N2" s="1716"/>
      <c r="O2" s="1716"/>
      <c r="P2" s="1716"/>
      <c r="Q2" s="1716"/>
      <c r="R2" s="1716"/>
      <c r="S2" s="1716"/>
      <c r="T2" s="1716"/>
      <c r="U2" s="1716"/>
      <c r="V2" s="1716"/>
      <c r="W2" s="1716"/>
      <c r="X2" s="1716"/>
      <c r="Y2" s="1716"/>
      <c r="Z2" s="1716"/>
      <c r="AA2" s="1716"/>
      <c r="AB2" s="1716"/>
      <c r="AC2" s="1716"/>
      <c r="AD2" s="1716"/>
      <c r="AE2" s="1716"/>
      <c r="AF2" s="1716"/>
      <c r="AG2" s="1716"/>
      <c r="AH2" s="1716"/>
      <c r="AI2" s="1716"/>
      <c r="AJ2" s="1716"/>
      <c r="AK2" s="1716"/>
      <c r="AL2" s="1716"/>
      <c r="AM2" s="1716"/>
      <c r="AN2" s="1716"/>
      <c r="AO2" s="1716"/>
      <c r="AP2" s="1716"/>
      <c r="AQ2" s="1716"/>
      <c r="AR2" s="1716"/>
      <c r="AS2" s="1716"/>
      <c r="AT2" s="1716"/>
      <c r="AU2" s="1716"/>
      <c r="AV2" s="1716"/>
      <c r="AW2" s="1716"/>
      <c r="AX2" s="1716"/>
      <c r="AY2" s="1716"/>
      <c r="AZ2" s="1716"/>
      <c r="BA2" s="1716"/>
      <c r="BB2" s="1716"/>
      <c r="BC2" s="1716"/>
      <c r="BD2" s="1716"/>
      <c r="BE2" s="1716"/>
      <c r="BF2" s="1716"/>
      <c r="BG2" s="1716"/>
      <c r="BH2" s="1716"/>
      <c r="BI2" s="1716"/>
      <c r="BJ2" s="1"/>
      <c r="BK2" s="1221"/>
      <c r="BL2" s="1"/>
      <c r="BM2" s="1"/>
      <c r="BN2" s="1"/>
      <c r="BO2" s="1"/>
      <c r="BP2" s="1"/>
      <c r="BQ2" s="1"/>
      <c r="BR2" s="1"/>
      <c r="BS2" s="2"/>
      <c r="BT2" s="2"/>
      <c r="BU2" s="2"/>
      <c r="BV2" s="2"/>
      <c r="BW2" s="2"/>
      <c r="BX2" s="2"/>
      <c r="BY2" s="2"/>
      <c r="CC2" s="2"/>
      <c r="CJ2" s="1"/>
      <c r="CK2" s="1"/>
      <c r="CL2" s="1"/>
      <c r="CM2" s="868"/>
      <c r="CN2" s="868"/>
      <c r="CO2" s="868"/>
      <c r="CP2" s="868"/>
      <c r="CQ2" s="868"/>
      <c r="CR2" s="868"/>
      <c r="CS2" s="868"/>
      <c r="CW2" s="868"/>
      <c r="DD2" s="1"/>
      <c r="DE2" s="1"/>
      <c r="DF2" s="1"/>
      <c r="DG2" s="868"/>
      <c r="DH2" s="868"/>
      <c r="DI2" s="868"/>
      <c r="DJ2" s="868"/>
      <c r="DK2" s="868"/>
      <c r="DL2" s="868"/>
      <c r="DM2" s="868"/>
      <c r="DQ2" s="868"/>
    </row>
    <row r="3" spans="1:269" ht="14.4" thickBot="1" x14ac:dyDescent="0.35">
      <c r="A3" s="5" t="s">
        <v>0</v>
      </c>
      <c r="B3" s="1654" t="s">
        <v>1</v>
      </c>
      <c r="C3" s="1655"/>
      <c r="D3" s="1655"/>
      <c r="E3" s="1655"/>
      <c r="F3" s="1655"/>
      <c r="G3" s="1655"/>
      <c r="H3" s="1655"/>
      <c r="I3" s="1655"/>
      <c r="J3" s="1655"/>
      <c r="K3" s="1655"/>
      <c r="L3" s="1655"/>
      <c r="M3" s="1655"/>
      <c r="N3" s="1655"/>
      <c r="O3" s="1655"/>
      <c r="P3" s="1655"/>
      <c r="Q3" s="1655"/>
      <c r="R3" s="1655"/>
      <c r="S3" s="1655"/>
      <c r="T3" s="1655"/>
      <c r="U3" s="1655"/>
      <c r="V3" s="1655"/>
      <c r="W3" s="1655"/>
      <c r="X3" s="1655"/>
      <c r="Y3" s="1655"/>
      <c r="Z3" s="1655"/>
      <c r="AA3" s="1655"/>
      <c r="AB3" s="1655"/>
      <c r="AC3" s="1655"/>
      <c r="AD3" s="1655"/>
      <c r="AE3" s="1655"/>
      <c r="AF3" s="1655"/>
      <c r="AG3" s="1656"/>
      <c r="AH3" s="6"/>
      <c r="AI3" s="5" t="s">
        <v>2</v>
      </c>
      <c r="AJ3" s="6"/>
      <c r="AK3" s="6"/>
      <c r="AL3" s="6"/>
      <c r="AM3" s="6"/>
      <c r="AN3" s="1654"/>
      <c r="AO3" s="1655"/>
      <c r="AP3" s="1655"/>
      <c r="AQ3" s="1655"/>
      <c r="AR3" s="1655"/>
      <c r="AS3" s="1655"/>
      <c r="AT3" s="1655"/>
      <c r="AU3" s="1655"/>
      <c r="AV3" s="1655"/>
      <c r="AW3" s="1655"/>
      <c r="AX3" s="1655"/>
      <c r="AY3" s="1655"/>
      <c r="AZ3" s="1656"/>
      <c r="BA3" s="6"/>
      <c r="BB3" s="6"/>
      <c r="BC3" s="8"/>
      <c r="BD3" s="8"/>
      <c r="BE3" s="8"/>
      <c r="BF3" s="8"/>
      <c r="BG3" s="8"/>
      <c r="BH3" s="8"/>
      <c r="BI3" s="9"/>
      <c r="BJ3" s="8"/>
      <c r="BK3" s="1222"/>
      <c r="BL3" s="7"/>
      <c r="BM3" s="7"/>
      <c r="BN3" s="7"/>
      <c r="BO3" s="7"/>
      <c r="BP3" s="7"/>
      <c r="BQ3" s="10"/>
      <c r="BR3" s="10"/>
      <c r="BS3" s="11"/>
      <c r="BT3" s="11"/>
      <c r="BU3" s="11"/>
      <c r="BV3" s="11"/>
      <c r="BW3" s="11"/>
      <c r="BX3" s="11"/>
      <c r="BY3" s="11"/>
      <c r="BZ3" s="10"/>
      <c r="CA3" s="10"/>
      <c r="CB3" s="10"/>
      <c r="CC3" s="11"/>
      <c r="CE3" s="3"/>
      <c r="CF3" s="3"/>
      <c r="CG3" s="3"/>
      <c r="CH3" s="3"/>
      <c r="CI3" s="3"/>
      <c r="CJ3" s="7"/>
      <c r="CK3" s="10"/>
      <c r="CL3" s="10"/>
      <c r="CM3" s="11"/>
      <c r="CN3" s="11"/>
      <c r="CO3" s="11"/>
      <c r="CP3" s="11"/>
      <c r="CQ3" s="11"/>
      <c r="CR3" s="11"/>
      <c r="CS3" s="11"/>
      <c r="CT3" s="10"/>
      <c r="CU3" s="10"/>
      <c r="CV3" s="10"/>
      <c r="CW3" s="11"/>
      <c r="CY3" s="3"/>
      <c r="CZ3" s="3"/>
      <c r="DA3" s="3"/>
      <c r="DB3" s="3"/>
      <c r="DC3" s="3"/>
      <c r="DD3" s="7"/>
      <c r="DE3" s="10"/>
      <c r="DF3" s="10"/>
      <c r="DG3" s="11"/>
      <c r="DH3" s="11"/>
      <c r="DI3" s="11"/>
      <c r="DJ3" s="11"/>
      <c r="DK3" s="11"/>
      <c r="DL3" s="11"/>
      <c r="DM3" s="11"/>
      <c r="DN3" s="10"/>
      <c r="DO3" s="10"/>
      <c r="DP3" s="10"/>
      <c r="DQ3" s="11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</row>
    <row r="4" spans="1:269" ht="8.25" customHeight="1" thickBot="1" x14ac:dyDescent="0.25">
      <c r="A4" s="10"/>
      <c r="B4" s="12"/>
      <c r="C4" s="1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6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8"/>
      <c r="AZ4" s="1254"/>
      <c r="BB4" s="14"/>
      <c r="BC4" s="22"/>
      <c r="BD4" s="14"/>
      <c r="BE4" s="14"/>
      <c r="BF4" s="14"/>
      <c r="BG4" s="14"/>
      <c r="BH4" s="14"/>
      <c r="BI4" s="23"/>
      <c r="BJ4" s="13"/>
      <c r="BK4" s="1223"/>
      <c r="BL4" s="13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E4" s="3"/>
      <c r="CF4" s="3"/>
      <c r="CG4" s="3"/>
      <c r="CH4" s="3"/>
      <c r="CI4" s="3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Y4" s="3"/>
      <c r="CZ4" s="3"/>
      <c r="DA4" s="3"/>
      <c r="DB4" s="3"/>
      <c r="DC4" s="3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</row>
    <row r="5" spans="1:269" ht="14.4" thickBot="1" x14ac:dyDescent="0.35">
      <c r="A5" s="24" t="s">
        <v>3</v>
      </c>
      <c r="B5" s="1654"/>
      <c r="C5" s="1655"/>
      <c r="D5" s="1655"/>
      <c r="E5" s="1655"/>
      <c r="F5" s="1655"/>
      <c r="G5" s="1655"/>
      <c r="H5" s="1655"/>
      <c r="I5" s="1655"/>
      <c r="J5" s="1655"/>
      <c r="K5" s="1655"/>
      <c r="L5" s="1655"/>
      <c r="M5" s="1655"/>
      <c r="N5" s="1655"/>
      <c r="O5" s="1655"/>
      <c r="P5" s="1655"/>
      <c r="Q5" s="1655"/>
      <c r="R5" s="1655"/>
      <c r="S5" s="1655"/>
      <c r="T5" s="1655"/>
      <c r="U5" s="1655"/>
      <c r="V5" s="1655"/>
      <c r="W5" s="1655"/>
      <c r="X5" s="1655"/>
      <c r="Y5" s="1655"/>
      <c r="Z5" s="1655"/>
      <c r="AA5" s="1655"/>
      <c r="AB5" s="1655"/>
      <c r="AC5" s="1655"/>
      <c r="AD5" s="1655"/>
      <c r="AE5" s="1655"/>
      <c r="AF5" s="1655"/>
      <c r="AG5" s="1656"/>
      <c r="AH5" s="7"/>
      <c r="AI5" s="5" t="s">
        <v>4</v>
      </c>
      <c r="AJ5" s="7"/>
      <c r="AK5" s="7"/>
      <c r="AL5" s="7"/>
      <c r="AM5" s="7"/>
      <c r="AN5" s="1654"/>
      <c r="AO5" s="1655"/>
      <c r="AP5" s="1655"/>
      <c r="AQ5" s="1655"/>
      <c r="AR5" s="1655"/>
      <c r="AS5" s="1655"/>
      <c r="AT5" s="1655"/>
      <c r="AU5" s="1655"/>
      <c r="AV5" s="1655"/>
      <c r="AW5" s="1655"/>
      <c r="AX5" s="1655"/>
      <c r="AY5" s="1655"/>
      <c r="AZ5" s="1655"/>
      <c r="BA5" s="1655"/>
      <c r="BB5" s="1655"/>
      <c r="BC5" s="1655"/>
      <c r="BD5" s="1655"/>
      <c r="BE5" s="1655"/>
      <c r="BF5" s="1655"/>
      <c r="BG5" s="1656"/>
      <c r="BH5" s="6"/>
      <c r="BI5" s="7" t="s">
        <v>201</v>
      </c>
      <c r="BJ5" s="7"/>
      <c r="BK5" s="1629"/>
      <c r="BL5" s="1630"/>
      <c r="BM5" s="7"/>
      <c r="BN5" s="7"/>
      <c r="BO5" s="7"/>
      <c r="BP5" s="7"/>
      <c r="BQ5" s="7"/>
      <c r="BR5" s="7"/>
      <c r="BS5" s="25"/>
      <c r="BT5" s="25"/>
      <c r="BU5" s="25"/>
      <c r="BV5" s="25"/>
      <c r="BW5" s="25"/>
      <c r="BX5" s="25"/>
      <c r="BY5" s="25"/>
      <c r="CC5" s="25"/>
      <c r="CE5" s="3"/>
      <c r="CF5" s="3"/>
      <c r="CG5" s="3"/>
      <c r="CH5" s="3"/>
      <c r="CI5" s="3"/>
      <c r="CJ5" s="7"/>
      <c r="CK5" s="7"/>
      <c r="CL5" s="7"/>
      <c r="CM5" s="25"/>
      <c r="CN5" s="25"/>
      <c r="CO5" s="25"/>
      <c r="CP5" s="25"/>
      <c r="CQ5" s="25"/>
      <c r="CR5" s="25"/>
      <c r="CS5" s="25"/>
      <c r="CW5" s="25"/>
      <c r="CY5" s="3"/>
      <c r="CZ5" s="3"/>
      <c r="DA5" s="3"/>
      <c r="DB5" s="3"/>
      <c r="DC5" s="3"/>
      <c r="DD5" s="7"/>
      <c r="DE5" s="7"/>
      <c r="DF5" s="7"/>
      <c r="DG5" s="25"/>
      <c r="DH5" s="25"/>
      <c r="DI5" s="25"/>
      <c r="DJ5" s="25"/>
      <c r="DK5" s="25"/>
      <c r="DL5" s="25"/>
      <c r="DM5" s="25"/>
      <c r="DQ5" s="25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</row>
    <row r="6" spans="1:269" ht="4.5" customHeight="1" thickBot="1" x14ac:dyDescent="0.35">
      <c r="A6" s="26"/>
      <c r="B6" s="27"/>
      <c r="C6" s="28"/>
      <c r="D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9"/>
      <c r="AC6" s="30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2"/>
      <c r="AP6" s="32"/>
      <c r="AQ6" s="32"/>
      <c r="AR6" s="32"/>
      <c r="AS6" s="32"/>
      <c r="AT6" s="32"/>
      <c r="AU6" s="32"/>
      <c r="AV6" s="15"/>
      <c r="AZ6" s="1255"/>
      <c r="BB6" s="32"/>
      <c r="BC6" s="22"/>
      <c r="BD6" s="22"/>
      <c r="BE6" s="32"/>
      <c r="BF6" s="32"/>
      <c r="BG6" s="32"/>
      <c r="BH6" s="32"/>
      <c r="BI6" s="23"/>
      <c r="BJ6" s="33"/>
      <c r="BK6" s="1224"/>
      <c r="BL6" s="3"/>
      <c r="BM6" s="1299"/>
      <c r="BN6" s="1299"/>
      <c r="BO6" s="31"/>
      <c r="BP6" s="31"/>
      <c r="BQ6" s="34"/>
      <c r="BR6" s="35"/>
      <c r="BS6" s="35"/>
      <c r="BT6" s="35"/>
      <c r="BU6" s="35"/>
      <c r="BV6" s="35"/>
      <c r="BW6" s="35"/>
      <c r="BX6" s="35"/>
      <c r="BY6" s="35"/>
      <c r="BZ6" s="34"/>
      <c r="CA6" s="34"/>
      <c r="CB6" s="35"/>
      <c r="CC6" s="35"/>
      <c r="CE6" s="3"/>
      <c r="CF6" s="3"/>
      <c r="CG6" s="3"/>
      <c r="CH6" s="3"/>
      <c r="CI6" s="3"/>
      <c r="CJ6" s="31"/>
      <c r="CK6" s="34"/>
      <c r="CL6" s="35"/>
      <c r="CM6" s="35"/>
      <c r="CN6" s="35"/>
      <c r="CO6" s="35"/>
      <c r="CP6" s="35"/>
      <c r="CQ6" s="35"/>
      <c r="CR6" s="35"/>
      <c r="CS6" s="35"/>
      <c r="CT6" s="34"/>
      <c r="CU6" s="34"/>
      <c r="CV6" s="35"/>
      <c r="CW6" s="35"/>
      <c r="CY6" s="3"/>
      <c r="CZ6" s="3"/>
      <c r="DA6" s="3"/>
      <c r="DB6" s="3"/>
      <c r="DC6" s="3"/>
      <c r="DD6" s="31"/>
      <c r="DE6" s="34"/>
      <c r="DF6" s="35"/>
      <c r="DG6" s="35"/>
      <c r="DH6" s="35"/>
      <c r="DI6" s="35"/>
      <c r="DJ6" s="35"/>
      <c r="DK6" s="35"/>
      <c r="DL6" s="35"/>
      <c r="DM6" s="35"/>
      <c r="DN6" s="34"/>
      <c r="DO6" s="34"/>
      <c r="DP6" s="35"/>
      <c r="DQ6" s="35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</row>
    <row r="7" spans="1:269" ht="15.75" customHeight="1" thickBot="1" x14ac:dyDescent="0.35">
      <c r="A7" s="24" t="s">
        <v>5</v>
      </c>
      <c r="B7" s="1654"/>
      <c r="C7" s="1655"/>
      <c r="D7" s="1655"/>
      <c r="E7" s="1655"/>
      <c r="F7" s="1655"/>
      <c r="G7" s="1655"/>
      <c r="H7" s="1655"/>
      <c r="I7" s="1655"/>
      <c r="J7" s="1655"/>
      <c r="K7" s="1655"/>
      <c r="L7" s="1655"/>
      <c r="M7" s="1655"/>
      <c r="N7" s="1655"/>
      <c r="O7" s="1655"/>
      <c r="P7" s="1655"/>
      <c r="Q7" s="1655"/>
      <c r="R7" s="1655"/>
      <c r="S7" s="1655"/>
      <c r="T7" s="1655"/>
      <c r="U7" s="1655"/>
      <c r="V7" s="1655"/>
      <c r="W7" s="1655"/>
      <c r="X7" s="1655"/>
      <c r="Y7" s="1655"/>
      <c r="Z7" s="1655"/>
      <c r="AA7" s="1655"/>
      <c r="AB7" s="1655"/>
      <c r="AC7" s="1655"/>
      <c r="AD7" s="1655"/>
      <c r="AE7" s="1655"/>
      <c r="AF7" s="1655"/>
      <c r="AG7" s="1656"/>
      <c r="AH7" s="7"/>
      <c r="AI7" s="36" t="s">
        <v>6</v>
      </c>
      <c r="AJ7" s="7"/>
      <c r="AK7" s="7"/>
      <c r="AL7" s="7"/>
      <c r="AM7" s="7"/>
      <c r="AN7" s="7"/>
      <c r="AO7" s="32"/>
      <c r="AP7" s="32"/>
      <c r="AQ7" s="1654"/>
      <c r="AR7" s="1655"/>
      <c r="AS7" s="1656"/>
      <c r="AT7" s="32"/>
      <c r="AU7" s="32" t="s">
        <v>200</v>
      </c>
      <c r="AV7" s="15"/>
      <c r="AX7" s="864"/>
      <c r="AZ7" s="1654"/>
      <c r="BA7" s="1655"/>
      <c r="BB7" s="1655"/>
      <c r="BC7" s="1656"/>
      <c r="BD7" s="22"/>
      <c r="BE7" s="32"/>
      <c r="BF7" s="32"/>
      <c r="BG7" s="32"/>
      <c r="BH7" s="37"/>
      <c r="BI7" s="38"/>
      <c r="BJ7" s="13"/>
      <c r="BK7" s="1225"/>
      <c r="BL7" s="39"/>
      <c r="BM7" s="39"/>
      <c r="BN7" s="39"/>
      <c r="BO7" s="39"/>
      <c r="BP7" s="39"/>
      <c r="BQ7" s="34"/>
      <c r="BR7" s="35"/>
      <c r="BS7" s="35"/>
      <c r="BT7" s="35"/>
      <c r="BU7" s="35"/>
      <c r="BV7" s="35"/>
      <c r="BW7" s="35"/>
      <c r="BX7" s="35"/>
      <c r="BY7" s="35"/>
      <c r="BZ7" s="34"/>
      <c r="CA7" s="34"/>
      <c r="CB7" s="35"/>
      <c r="CC7" s="35"/>
      <c r="CE7" s="3"/>
      <c r="CF7" s="3"/>
      <c r="CG7" s="3"/>
      <c r="CH7" s="3"/>
      <c r="CI7" s="3"/>
      <c r="CJ7" s="39"/>
      <c r="CK7" s="34"/>
      <c r="CL7" s="35"/>
      <c r="CM7" s="35"/>
      <c r="CN7" s="35"/>
      <c r="CO7" s="35"/>
      <c r="CP7" s="35"/>
      <c r="CQ7" s="35"/>
      <c r="CR7" s="35"/>
      <c r="CS7" s="35"/>
      <c r="CT7" s="34"/>
      <c r="CU7" s="34"/>
      <c r="CV7" s="35"/>
      <c r="CW7" s="35"/>
      <c r="CY7" s="3"/>
      <c r="CZ7" s="3"/>
      <c r="DA7" s="3"/>
      <c r="DB7" s="3"/>
      <c r="DC7" s="3"/>
      <c r="DD7" s="39"/>
      <c r="DE7" s="34"/>
      <c r="DF7" s="35"/>
      <c r="DG7" s="35"/>
      <c r="DH7" s="35"/>
      <c r="DI7" s="35"/>
      <c r="DJ7" s="35"/>
      <c r="DK7" s="35"/>
      <c r="DL7" s="35"/>
      <c r="DM7" s="35"/>
      <c r="DN7" s="34"/>
      <c r="DO7" s="34"/>
      <c r="DP7" s="35"/>
      <c r="DQ7" s="35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</row>
    <row r="8" spans="1:269" ht="26.25" customHeight="1" x14ac:dyDescent="0.2">
      <c r="A8" s="40"/>
      <c r="B8" s="41"/>
      <c r="C8" s="41"/>
      <c r="D8" s="119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5"/>
      <c r="AC8" s="16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8"/>
      <c r="AZ8" s="1256"/>
      <c r="BB8" s="14"/>
      <c r="BC8" s="22"/>
      <c r="BD8" s="1"/>
      <c r="BE8" s="1"/>
      <c r="BF8" s="1"/>
      <c r="BG8" s="1"/>
      <c r="BH8" s="1"/>
      <c r="BI8" s="23"/>
      <c r="BJ8" s="42"/>
      <c r="BK8" s="1223"/>
      <c r="BL8" s="13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E8" s="3"/>
      <c r="CF8" s="3"/>
      <c r="CG8" s="3"/>
      <c r="CH8" s="3"/>
      <c r="CI8" s="3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Y8" s="3"/>
      <c r="CZ8" s="3"/>
      <c r="DA8" s="3"/>
      <c r="DB8" s="3"/>
      <c r="DC8" s="3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</row>
    <row r="9" spans="1:269" s="59" customFormat="1" x14ac:dyDescent="0.25">
      <c r="A9" s="43"/>
      <c r="B9" s="44" t="s">
        <v>7</v>
      </c>
      <c r="C9" s="45"/>
      <c r="D9" s="55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8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50"/>
      <c r="AW9" s="51"/>
      <c r="AX9" s="52"/>
      <c r="AY9" s="53"/>
      <c r="AZ9" s="1257"/>
      <c r="BA9" s="46"/>
      <c r="BB9" s="46"/>
      <c r="BC9" s="54"/>
      <c r="BD9" s="55"/>
      <c r="BE9" s="46"/>
      <c r="BF9" s="47"/>
      <c r="BG9" s="46"/>
      <c r="BH9" s="46"/>
      <c r="BI9" s="56"/>
      <c r="BJ9" s="57"/>
      <c r="BK9" s="1226"/>
      <c r="BL9" s="58"/>
      <c r="BM9" s="1300"/>
      <c r="BN9" s="1300"/>
      <c r="BO9" s="49"/>
      <c r="BP9" s="49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49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9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</row>
    <row r="10" spans="1:269" ht="6" customHeight="1" x14ac:dyDescent="0.25">
      <c r="A10" s="39"/>
      <c r="B10" s="12"/>
      <c r="C10" s="6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30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61"/>
      <c r="BC10" s="22"/>
      <c r="BD10" s="13"/>
      <c r="BE10" s="13"/>
      <c r="BF10" s="62"/>
      <c r="BG10" s="13"/>
      <c r="BH10" s="63"/>
      <c r="BI10" s="23"/>
      <c r="BJ10" s="64"/>
      <c r="BK10" s="1224"/>
      <c r="BL10" s="3"/>
      <c r="BM10" s="1299"/>
      <c r="BN10" s="1299"/>
      <c r="BO10" s="31"/>
      <c r="BP10" s="31"/>
      <c r="CE10" s="3"/>
      <c r="CF10" s="3"/>
      <c r="CG10" s="3"/>
      <c r="CH10" s="3"/>
      <c r="CI10" s="3"/>
      <c r="CJ10" s="31"/>
      <c r="CY10" s="3"/>
      <c r="CZ10" s="3"/>
      <c r="DA10" s="3"/>
      <c r="DB10" s="3"/>
      <c r="DC10" s="3"/>
      <c r="DD10" s="31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</row>
    <row r="11" spans="1:269" ht="15.75" customHeight="1" x14ac:dyDescent="0.3">
      <c r="A11" s="1683" t="s">
        <v>8</v>
      </c>
      <c r="B11" s="1683"/>
      <c r="C11" s="1684"/>
      <c r="D11" s="1686" t="s">
        <v>9</v>
      </c>
      <c r="E11" s="1686"/>
      <c r="F11" s="1686"/>
      <c r="G11" s="1686"/>
      <c r="H11" s="1686"/>
      <c r="I11" s="1686"/>
      <c r="J11" s="1686"/>
      <c r="K11" s="1686"/>
      <c r="L11" s="1686"/>
      <c r="M11" s="1686"/>
      <c r="N11" s="1686"/>
      <c r="O11" s="1686"/>
      <c r="P11" s="1686"/>
      <c r="Q11" s="1686"/>
      <c r="R11" s="1686"/>
      <c r="S11" s="1686"/>
      <c r="T11" s="1686"/>
      <c r="U11" s="1686"/>
      <c r="V11" s="1686"/>
      <c r="W11" s="1686"/>
      <c r="X11" s="1686"/>
      <c r="Y11" s="1686"/>
      <c r="Z11" s="1686"/>
      <c r="AA11" s="1686"/>
      <c r="AB11" s="1686"/>
      <c r="AC11" s="1686"/>
      <c r="AD11" s="1686"/>
      <c r="AE11" s="1686"/>
      <c r="AF11" s="1686"/>
      <c r="AG11" s="1686"/>
      <c r="AH11" s="1686"/>
      <c r="AI11" s="1686"/>
      <c r="AJ11" s="1686"/>
      <c r="AK11" s="1686"/>
      <c r="AL11" s="1686"/>
      <c r="AM11" s="1686"/>
      <c r="AN11" s="1686"/>
      <c r="AO11" s="1686"/>
      <c r="AP11" s="1686"/>
      <c r="AQ11" s="1686"/>
      <c r="AR11" s="1686"/>
      <c r="AS11" s="1686"/>
      <c r="AT11" s="1686"/>
      <c r="AU11" s="1686"/>
      <c r="AV11" s="1686"/>
      <c r="AW11" s="1686"/>
      <c r="AX11" s="1686"/>
      <c r="AY11" s="65"/>
      <c r="AZ11" s="1687" t="s">
        <v>271</v>
      </c>
      <c r="BA11" s="1689" t="s">
        <v>10</v>
      </c>
      <c r="BB11" s="1689"/>
      <c r="BC11" s="1689"/>
      <c r="BD11" s="1689"/>
      <c r="BE11" s="1689"/>
      <c r="BF11" s="1662"/>
      <c r="BG11" s="1689"/>
      <c r="BH11" s="1690" t="s">
        <v>11</v>
      </c>
      <c r="BI11" s="1651" t="s">
        <v>12</v>
      </c>
      <c r="BJ11" s="1635" t="s">
        <v>13</v>
      </c>
      <c r="BK11" s="1638" t="s">
        <v>14</v>
      </c>
      <c r="BL11" s="1645" t="s">
        <v>215</v>
      </c>
      <c r="BM11" s="1646"/>
      <c r="BN11" s="1646"/>
      <c r="BO11" s="1646"/>
      <c r="BP11" s="1650" t="s">
        <v>250</v>
      </c>
      <c r="BQ11" s="1650"/>
      <c r="BR11" s="1650"/>
      <c r="BS11" s="1650"/>
      <c r="BT11" s="1650"/>
      <c r="BU11" s="1650"/>
      <c r="BV11" s="1650"/>
      <c r="BW11" s="1650"/>
      <c r="BX11" s="1650"/>
      <c r="BY11" s="1650"/>
      <c r="BZ11" s="1650"/>
      <c r="CA11" s="1650"/>
      <c r="CB11" s="1650"/>
      <c r="CC11" s="1650"/>
      <c r="CD11" s="1650"/>
      <c r="CE11" s="1650"/>
      <c r="CF11" s="1650"/>
      <c r="CG11" s="1650"/>
      <c r="CH11" s="1650"/>
      <c r="CI11" s="1650"/>
      <c r="CJ11" s="1157"/>
      <c r="CK11" s="1157"/>
      <c r="CL11" s="1157"/>
      <c r="CM11" s="1157"/>
      <c r="CN11" s="1157"/>
      <c r="CO11" s="1157"/>
      <c r="CP11" s="1157"/>
      <c r="CQ11" s="1157"/>
      <c r="CR11" s="1157"/>
      <c r="CS11" s="1157"/>
      <c r="CT11" s="1157"/>
      <c r="CU11" s="1157"/>
      <c r="CV11" s="1157"/>
      <c r="CW11" s="1157"/>
      <c r="CX11" s="1157"/>
      <c r="CY11" s="1157"/>
      <c r="CZ11" s="1157"/>
      <c r="DA11" s="1157"/>
      <c r="DB11" s="1157"/>
      <c r="DC11" s="1157"/>
      <c r="DD11" s="1157"/>
      <c r="DE11" s="1157"/>
      <c r="DF11" s="1157"/>
      <c r="DG11" s="1157"/>
      <c r="DH11" s="1157"/>
      <c r="DI11" s="1157"/>
      <c r="DJ11" s="1157"/>
      <c r="DK11" s="1157"/>
      <c r="DL11" s="1157"/>
      <c r="DM11" s="1157"/>
      <c r="DN11" s="1157"/>
      <c r="DO11" s="1157"/>
      <c r="DP11" s="1157"/>
      <c r="DQ11" s="1157"/>
      <c r="DR11" s="1157"/>
      <c r="DS11" s="1157"/>
      <c r="DT11" s="1157"/>
      <c r="DU11" s="1157"/>
      <c r="DV11" s="1157"/>
      <c r="DW11" s="1158"/>
    </row>
    <row r="12" spans="1:269" ht="12.75" customHeight="1" x14ac:dyDescent="0.2">
      <c r="A12" s="1683"/>
      <c r="B12" s="1683"/>
      <c r="C12" s="1683"/>
      <c r="D12" s="1663"/>
      <c r="E12" s="1665" t="s">
        <v>15</v>
      </c>
      <c r="F12" s="1666"/>
      <c r="G12" s="1666"/>
      <c r="H12" s="1666"/>
      <c r="I12" s="1666"/>
      <c r="J12" s="1666"/>
      <c r="K12" s="1666"/>
      <c r="L12" s="1666"/>
      <c r="M12" s="1666"/>
      <c r="N12" s="1666"/>
      <c r="O12" s="1666"/>
      <c r="P12" s="1666"/>
      <c r="Q12" s="1666"/>
      <c r="R12" s="1666"/>
      <c r="S12" s="1666"/>
      <c r="T12" s="1666"/>
      <c r="U12" s="1666"/>
      <c r="V12" s="1666"/>
      <c r="W12" s="1666"/>
      <c r="X12" s="1666"/>
      <c r="Y12" s="1666"/>
      <c r="Z12" s="1666"/>
      <c r="AA12" s="1666"/>
      <c r="AB12" s="1667"/>
      <c r="AC12" s="1668" t="s">
        <v>16</v>
      </c>
      <c r="AD12" s="1670" t="s">
        <v>18</v>
      </c>
      <c r="AE12" s="1670"/>
      <c r="AF12" s="1670"/>
      <c r="AG12" s="1670"/>
      <c r="AH12" s="1670"/>
      <c r="AI12" s="1670"/>
      <c r="AJ12" s="1670"/>
      <c r="AK12" s="1670"/>
      <c r="AL12" s="1670"/>
      <c r="AM12" s="1670"/>
      <c r="AN12" s="1670"/>
      <c r="AO12" s="1670"/>
      <c r="AP12" s="1670"/>
      <c r="AQ12" s="1670"/>
      <c r="AR12" s="1670"/>
      <c r="AS12" s="1670"/>
      <c r="AT12" s="1670"/>
      <c r="AU12" s="1670"/>
      <c r="AV12" s="1671"/>
      <c r="AW12" s="1702" t="s">
        <v>19</v>
      </c>
      <c r="AX12" s="1693" t="s">
        <v>20</v>
      </c>
      <c r="AY12" s="66"/>
      <c r="AZ12" s="1688"/>
      <c r="BA12" s="1657">
        <v>1</v>
      </c>
      <c r="BB12" s="1695"/>
      <c r="BC12" s="1658"/>
      <c r="BD12" s="1657">
        <v>2</v>
      </c>
      <c r="BE12" s="1658"/>
      <c r="BF12" s="1661">
        <v>3</v>
      </c>
      <c r="BG12" s="67" t="s">
        <v>21</v>
      </c>
      <c r="BH12" s="1691"/>
      <c r="BI12" s="1652"/>
      <c r="BJ12" s="1636"/>
      <c r="BK12" s="1639"/>
      <c r="BL12" s="1647" t="s">
        <v>171</v>
      </c>
      <c r="BM12" s="1640" t="s">
        <v>17</v>
      </c>
      <c r="BN12" s="1640" t="s">
        <v>166</v>
      </c>
      <c r="BO12" s="1642" t="s">
        <v>167</v>
      </c>
      <c r="BP12" s="1650"/>
      <c r="BQ12" s="1650"/>
      <c r="BR12" s="1650"/>
      <c r="BS12" s="1650"/>
      <c r="BT12" s="1650"/>
      <c r="BU12" s="1650"/>
      <c r="BV12" s="1650"/>
      <c r="BW12" s="1650"/>
      <c r="BX12" s="1650"/>
      <c r="BY12" s="1650"/>
      <c r="BZ12" s="1650"/>
      <c r="CA12" s="1650"/>
      <c r="CB12" s="1650"/>
      <c r="CC12" s="1650"/>
      <c r="CD12" s="1650"/>
      <c r="CE12" s="1650"/>
      <c r="CF12" s="1650"/>
      <c r="CG12" s="1650"/>
      <c r="CH12" s="1650"/>
      <c r="CI12" s="1650"/>
      <c r="CJ12" s="1157"/>
      <c r="CK12" s="1157"/>
      <c r="CL12" s="1157"/>
      <c r="CM12" s="1157"/>
      <c r="CN12" s="1157"/>
      <c r="CO12" s="1157"/>
      <c r="CP12" s="1157"/>
      <c r="CQ12" s="1157"/>
      <c r="CR12" s="1157"/>
      <c r="CS12" s="1157"/>
      <c r="CT12" s="1157"/>
      <c r="CU12" s="1157"/>
      <c r="CV12" s="1157"/>
      <c r="CW12" s="1157"/>
      <c r="CX12" s="1157"/>
      <c r="CY12" s="1157"/>
      <c r="CZ12" s="1157"/>
      <c r="DA12" s="1157"/>
      <c r="DB12" s="1157"/>
      <c r="DC12" s="1157"/>
      <c r="DD12" s="1157"/>
      <c r="DE12" s="1157"/>
      <c r="DF12" s="1157"/>
      <c r="DG12" s="1157"/>
      <c r="DH12" s="1157"/>
      <c r="DI12" s="1157"/>
      <c r="DJ12" s="1157"/>
      <c r="DK12" s="1157"/>
      <c r="DL12" s="1157"/>
      <c r="DM12" s="1157"/>
      <c r="DN12" s="1157"/>
      <c r="DO12" s="1157"/>
      <c r="DP12" s="1157"/>
      <c r="DQ12" s="1157"/>
      <c r="DR12" s="1157"/>
      <c r="DS12" s="1157"/>
      <c r="DT12" s="1157"/>
      <c r="DU12" s="1157"/>
      <c r="DV12" s="1157"/>
      <c r="DW12" s="1158"/>
    </row>
    <row r="13" spans="1:269" ht="12.75" customHeight="1" x14ac:dyDescent="0.2">
      <c r="A13" s="1683"/>
      <c r="B13" s="1683"/>
      <c r="C13" s="1683"/>
      <c r="D13" s="1663"/>
      <c r="E13" s="1703" t="s">
        <v>22</v>
      </c>
      <c r="F13" s="1704"/>
      <c r="G13" s="1704"/>
      <c r="H13" s="1704"/>
      <c r="I13" s="1704"/>
      <c r="J13" s="1704"/>
      <c r="K13" s="1704"/>
      <c r="L13" s="1704"/>
      <c r="M13" s="1704"/>
      <c r="N13" s="1704"/>
      <c r="O13" s="1704"/>
      <c r="P13" s="1704"/>
      <c r="Q13" s="1704"/>
      <c r="R13" s="1704"/>
      <c r="S13" s="1704"/>
      <c r="T13" s="1704"/>
      <c r="U13" s="1704"/>
      <c r="V13" s="1704"/>
      <c r="W13" s="1704"/>
      <c r="X13" s="1704"/>
      <c r="Y13" s="1704"/>
      <c r="Z13" s="1704"/>
      <c r="AA13" s="1704"/>
      <c r="AB13" s="1705"/>
      <c r="AC13" s="1669"/>
      <c r="AD13" s="1710" t="s">
        <v>23</v>
      </c>
      <c r="AE13" s="1710"/>
      <c r="AF13" s="1710"/>
      <c r="AG13" s="1710"/>
      <c r="AH13" s="1710"/>
      <c r="AI13" s="1710"/>
      <c r="AJ13" s="1710"/>
      <c r="AK13" s="1710"/>
      <c r="AL13" s="1710"/>
      <c r="AM13" s="1710"/>
      <c r="AN13" s="1710"/>
      <c r="AO13" s="1710"/>
      <c r="AP13" s="1710"/>
      <c r="AQ13" s="1710"/>
      <c r="AR13" s="1710"/>
      <c r="AS13" s="1710"/>
      <c r="AT13" s="1710"/>
      <c r="AU13" s="1710"/>
      <c r="AV13" s="1711"/>
      <c r="AW13" s="1702"/>
      <c r="AX13" s="1694"/>
      <c r="AY13" s="68"/>
      <c r="AZ13" s="1688"/>
      <c r="BA13" s="1659"/>
      <c r="BB13" s="1696"/>
      <c r="BC13" s="1660"/>
      <c r="BD13" s="1659"/>
      <c r="BE13" s="1660"/>
      <c r="BF13" s="1662"/>
      <c r="BG13" s="69"/>
      <c r="BH13" s="1691"/>
      <c r="BI13" s="1652"/>
      <c r="BJ13" s="1636"/>
      <c r="BK13" s="1639"/>
      <c r="BL13" s="1647"/>
      <c r="BM13" s="1640"/>
      <c r="BN13" s="1640"/>
      <c r="BO13" s="1643"/>
      <c r="BP13" s="1650"/>
      <c r="BQ13" s="1650"/>
      <c r="BR13" s="1650"/>
      <c r="BS13" s="1650"/>
      <c r="BT13" s="1650"/>
      <c r="BU13" s="1650"/>
      <c r="BV13" s="1650"/>
      <c r="BW13" s="1650"/>
      <c r="BX13" s="1650"/>
      <c r="BY13" s="1650"/>
      <c r="BZ13" s="1650"/>
      <c r="CA13" s="1650"/>
      <c r="CB13" s="1650"/>
      <c r="CC13" s="1650"/>
      <c r="CD13" s="1650"/>
      <c r="CE13" s="1650"/>
      <c r="CF13" s="1650"/>
      <c r="CG13" s="1650"/>
      <c r="CH13" s="1650"/>
      <c r="CI13" s="1650"/>
      <c r="CJ13" s="1157"/>
      <c r="CK13" s="1157"/>
      <c r="CL13" s="1157"/>
      <c r="CM13" s="1157"/>
      <c r="CN13" s="1157"/>
      <c r="CO13" s="1157"/>
      <c r="CP13" s="1157"/>
      <c r="CQ13" s="1157"/>
      <c r="CR13" s="1157"/>
      <c r="CS13" s="1157"/>
      <c r="CT13" s="1157"/>
      <c r="CU13" s="1157"/>
      <c r="CV13" s="1157"/>
      <c r="CW13" s="1157"/>
      <c r="CX13" s="1157"/>
      <c r="CY13" s="1157"/>
      <c r="CZ13" s="1157"/>
      <c r="DA13" s="1157"/>
      <c r="DB13" s="1157"/>
      <c r="DC13" s="1157"/>
      <c r="DD13" s="1157"/>
      <c r="DE13" s="1157"/>
      <c r="DF13" s="1157"/>
      <c r="DG13" s="1157"/>
      <c r="DH13" s="1157"/>
      <c r="DI13" s="1157"/>
      <c r="DJ13" s="1157"/>
      <c r="DK13" s="1157"/>
      <c r="DL13" s="1157"/>
      <c r="DM13" s="1157"/>
      <c r="DN13" s="1157"/>
      <c r="DO13" s="1157"/>
      <c r="DP13" s="1157"/>
      <c r="DQ13" s="1157"/>
      <c r="DR13" s="1157"/>
      <c r="DS13" s="1157"/>
      <c r="DT13" s="1157"/>
      <c r="DU13" s="1157"/>
      <c r="DV13" s="1157"/>
      <c r="DW13" s="1158"/>
    </row>
    <row r="14" spans="1:269" ht="15" customHeight="1" x14ac:dyDescent="0.2">
      <c r="A14" s="1683"/>
      <c r="B14" s="1683"/>
      <c r="C14" s="1683"/>
      <c r="D14" s="1663"/>
      <c r="E14" s="1712" t="s">
        <v>24</v>
      </c>
      <c r="F14" s="1713"/>
      <c r="G14" s="1713"/>
      <c r="H14" s="1713"/>
      <c r="I14" s="1713"/>
      <c r="J14" s="1713"/>
      <c r="K14" s="1713"/>
      <c r="L14" s="1713"/>
      <c r="M14" s="1713"/>
      <c r="N14" s="1713"/>
      <c r="O14" s="1713"/>
      <c r="P14" s="1713"/>
      <c r="Q14" s="1713"/>
      <c r="R14" s="1713"/>
      <c r="S14" s="1713"/>
      <c r="T14" s="1713"/>
      <c r="U14" s="1713"/>
      <c r="V14" s="1713"/>
      <c r="W14" s="1713"/>
      <c r="X14" s="1713"/>
      <c r="Y14" s="1713"/>
      <c r="Z14" s="1713"/>
      <c r="AA14" s="1713"/>
      <c r="AB14" s="1714"/>
      <c r="AC14" s="1669"/>
      <c r="AD14" s="70" t="s">
        <v>25</v>
      </c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1320"/>
      <c r="AS14" s="70"/>
      <c r="AT14" s="70"/>
      <c r="AU14" s="70"/>
      <c r="AV14" s="71"/>
      <c r="AW14" s="1702"/>
      <c r="AX14" s="1694"/>
      <c r="AY14" s="68"/>
      <c r="AZ14" s="1688"/>
      <c r="BA14" s="1715" t="s">
        <v>26</v>
      </c>
      <c r="BB14" s="1715"/>
      <c r="BC14" s="1715"/>
      <c r="BD14" s="1707" t="s">
        <v>27</v>
      </c>
      <c r="BE14" s="1707"/>
      <c r="BF14" s="1632" t="s">
        <v>28</v>
      </c>
      <c r="BG14" s="1717" t="s">
        <v>29</v>
      </c>
      <c r="BH14" s="1691"/>
      <c r="BI14" s="1652"/>
      <c r="BJ14" s="1636"/>
      <c r="BK14" s="1639"/>
      <c r="BL14" s="1647"/>
      <c r="BM14" s="1640"/>
      <c r="BN14" s="1640"/>
      <c r="BO14" s="1643"/>
      <c r="BP14" s="1650"/>
      <c r="BQ14" s="1650"/>
      <c r="BR14" s="1650"/>
      <c r="BS14" s="1650"/>
      <c r="BT14" s="1650"/>
      <c r="BU14" s="1650"/>
      <c r="BV14" s="1650"/>
      <c r="BW14" s="1650"/>
      <c r="BX14" s="1650"/>
      <c r="BY14" s="1650"/>
      <c r="BZ14" s="1650"/>
      <c r="CA14" s="1650"/>
      <c r="CB14" s="1650"/>
      <c r="CC14" s="1650"/>
      <c r="CD14" s="1650"/>
      <c r="CE14" s="1650"/>
      <c r="CF14" s="1650"/>
      <c r="CG14" s="1650"/>
      <c r="CH14" s="1650"/>
      <c r="CI14" s="1650"/>
      <c r="CJ14" s="1157"/>
      <c r="CK14" s="1157"/>
      <c r="CL14" s="1157"/>
      <c r="CM14" s="1157"/>
      <c r="CN14" s="1157"/>
      <c r="CO14" s="1157"/>
      <c r="CP14" s="1157"/>
      <c r="CQ14" s="1157"/>
      <c r="CR14" s="1157"/>
      <c r="CS14" s="1157"/>
      <c r="CT14" s="1157"/>
      <c r="CU14" s="1157"/>
      <c r="CV14" s="1157"/>
      <c r="CW14" s="1157"/>
      <c r="CX14" s="1157"/>
      <c r="CY14" s="1157"/>
      <c r="CZ14" s="1157"/>
      <c r="DA14" s="1157"/>
      <c r="DB14" s="1157"/>
      <c r="DC14" s="1157"/>
      <c r="DD14" s="1157"/>
      <c r="DE14" s="1157"/>
      <c r="DF14" s="1157"/>
      <c r="DG14" s="1157"/>
      <c r="DH14" s="1157"/>
      <c r="DI14" s="1157"/>
      <c r="DJ14" s="1157"/>
      <c r="DK14" s="1157"/>
      <c r="DL14" s="1157"/>
      <c r="DM14" s="1157"/>
      <c r="DN14" s="1157"/>
      <c r="DO14" s="1157"/>
      <c r="DP14" s="1157"/>
      <c r="DQ14" s="1157"/>
      <c r="DR14" s="1157"/>
      <c r="DS14" s="1157"/>
      <c r="DT14" s="1157"/>
      <c r="DU14" s="1157"/>
      <c r="DV14" s="1157"/>
      <c r="DW14" s="1158"/>
    </row>
    <row r="15" spans="1:269" ht="12.75" customHeight="1" x14ac:dyDescent="0.2">
      <c r="A15" s="1683"/>
      <c r="B15" s="1683"/>
      <c r="C15" s="1683"/>
      <c r="D15" s="1663"/>
      <c r="E15" s="1720" t="s">
        <v>30</v>
      </c>
      <c r="F15" s="1721"/>
      <c r="G15" s="1721"/>
      <c r="H15" s="1713"/>
      <c r="I15" s="1713"/>
      <c r="J15" s="1713"/>
      <c r="K15" s="1713"/>
      <c r="L15" s="1713"/>
      <c r="M15" s="1713"/>
      <c r="N15" s="1713"/>
      <c r="O15" s="1713"/>
      <c r="P15" s="1713"/>
      <c r="Q15" s="1713"/>
      <c r="R15" s="1713"/>
      <c r="S15" s="1713"/>
      <c r="T15" s="1713"/>
      <c r="U15" s="1713"/>
      <c r="V15" s="1713"/>
      <c r="W15" s="1713"/>
      <c r="X15" s="1713"/>
      <c r="Y15" s="1713"/>
      <c r="Z15" s="1713"/>
      <c r="AA15" s="1713"/>
      <c r="AB15" s="1722"/>
      <c r="AC15" s="1669"/>
      <c r="AD15" s="72" t="s">
        <v>31</v>
      </c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0"/>
      <c r="AR15" s="1320"/>
      <c r="AS15" s="70"/>
      <c r="AT15" s="70"/>
      <c r="AU15" s="70"/>
      <c r="AV15" s="73"/>
      <c r="AW15" s="1702"/>
      <c r="AX15" s="1694"/>
      <c r="AY15" s="68"/>
      <c r="AZ15" s="1688"/>
      <c r="BA15" s="1715"/>
      <c r="BB15" s="1715"/>
      <c r="BC15" s="1715"/>
      <c r="BD15" s="1707"/>
      <c r="BE15" s="1707"/>
      <c r="BF15" s="1633"/>
      <c r="BG15" s="1718"/>
      <c r="BH15" s="1691"/>
      <c r="BI15" s="1652"/>
      <c r="BJ15" s="1636"/>
      <c r="BK15" s="1639"/>
      <c r="BL15" s="1647"/>
      <c r="BM15" s="1640"/>
      <c r="BN15" s="1640"/>
      <c r="BO15" s="1643"/>
      <c r="BP15" s="1650"/>
      <c r="BQ15" s="1650"/>
      <c r="BR15" s="1650"/>
      <c r="BS15" s="1650"/>
      <c r="BT15" s="1650"/>
      <c r="BU15" s="1650"/>
      <c r="BV15" s="1650"/>
      <c r="BW15" s="1650"/>
      <c r="BX15" s="1650"/>
      <c r="BY15" s="1650"/>
      <c r="BZ15" s="1650"/>
      <c r="CA15" s="1650"/>
      <c r="CB15" s="1650"/>
      <c r="CC15" s="1650"/>
      <c r="CD15" s="1650"/>
      <c r="CE15" s="1650"/>
      <c r="CF15" s="1650"/>
      <c r="CG15" s="1650"/>
      <c r="CH15" s="1650"/>
      <c r="CI15" s="1650"/>
      <c r="CJ15" s="1157"/>
      <c r="CK15" s="1157"/>
      <c r="CL15" s="1157"/>
      <c r="CM15" s="1157"/>
      <c r="CN15" s="1157"/>
      <c r="CO15" s="1157"/>
      <c r="CP15" s="1157"/>
      <c r="CQ15" s="1157"/>
      <c r="CR15" s="1157"/>
      <c r="CS15" s="1157"/>
      <c r="CT15" s="1157"/>
      <c r="CU15" s="1157"/>
      <c r="CV15" s="1157"/>
      <c r="CW15" s="1157"/>
      <c r="CX15" s="1157"/>
      <c r="CY15" s="1157"/>
      <c r="CZ15" s="1157"/>
      <c r="DA15" s="1157"/>
      <c r="DB15" s="1157"/>
      <c r="DC15" s="1157"/>
      <c r="DD15" s="1157"/>
      <c r="DE15" s="1157"/>
      <c r="DF15" s="1157"/>
      <c r="DG15" s="1157"/>
      <c r="DH15" s="1157"/>
      <c r="DI15" s="1157"/>
      <c r="DJ15" s="1157"/>
      <c r="DK15" s="1157"/>
      <c r="DL15" s="1157"/>
      <c r="DM15" s="1157"/>
      <c r="DN15" s="1159"/>
      <c r="DO15" s="1159"/>
      <c r="DP15" s="1159"/>
      <c r="DQ15" s="1159"/>
      <c r="DR15" s="1159"/>
      <c r="DS15" s="1159"/>
      <c r="DT15" s="1159"/>
      <c r="DU15" s="1159"/>
      <c r="DV15" s="1159"/>
      <c r="DW15" s="1160"/>
    </row>
    <row r="16" spans="1:269" ht="21" customHeight="1" x14ac:dyDescent="0.2">
      <c r="A16" s="1685"/>
      <c r="B16" s="1685"/>
      <c r="C16" s="1683"/>
      <c r="D16" s="1664"/>
      <c r="E16" s="1698" t="s">
        <v>32</v>
      </c>
      <c r="F16" s="1699"/>
      <c r="G16" s="1699"/>
      <c r="H16" s="1700"/>
      <c r="I16" s="1723" t="s">
        <v>33</v>
      </c>
      <c r="J16" s="1723"/>
      <c r="K16" s="1723"/>
      <c r="L16" s="1723"/>
      <c r="M16" s="1723"/>
      <c r="N16" s="1724"/>
      <c r="O16" s="1697" t="s">
        <v>34</v>
      </c>
      <c r="P16" s="1697"/>
      <c r="Q16" s="1697"/>
      <c r="R16" s="1697"/>
      <c r="S16" s="1697"/>
      <c r="T16" s="1697"/>
      <c r="U16" s="1697"/>
      <c r="V16" s="1697"/>
      <c r="W16" s="1672" t="s">
        <v>35</v>
      </c>
      <c r="X16" s="1673"/>
      <c r="Y16" s="1701" t="s">
        <v>267</v>
      </c>
      <c r="Z16" s="1701"/>
      <c r="AA16" s="74" t="s">
        <v>27</v>
      </c>
      <c r="AB16" s="1674" t="s">
        <v>36</v>
      </c>
      <c r="AC16" s="1669"/>
      <c r="AD16" s="1676" t="s">
        <v>37</v>
      </c>
      <c r="AE16" s="1677"/>
      <c r="AF16" s="1677"/>
      <c r="AG16" s="1677"/>
      <c r="AH16" s="1677"/>
      <c r="AI16" s="1677"/>
      <c r="AJ16" s="1677"/>
      <c r="AK16" s="1677"/>
      <c r="AL16" s="1677"/>
      <c r="AM16" s="1678"/>
      <c r="AN16" s="1679" t="s">
        <v>38</v>
      </c>
      <c r="AO16" s="1677"/>
      <c r="AP16" s="1677"/>
      <c r="AQ16" s="590"/>
      <c r="AR16" s="1319"/>
      <c r="AS16" s="1680" t="s">
        <v>196</v>
      </c>
      <c r="AT16" s="1680"/>
      <c r="AU16" s="1680"/>
      <c r="AV16" s="1708" t="s">
        <v>39</v>
      </c>
      <c r="AW16" s="1702"/>
      <c r="AX16" s="1694"/>
      <c r="AY16" s="68"/>
      <c r="AZ16" s="1688"/>
      <c r="BA16" s="1715"/>
      <c r="BB16" s="1715"/>
      <c r="BC16" s="1715"/>
      <c r="BD16" s="1707"/>
      <c r="BE16" s="1707"/>
      <c r="BF16" s="1633"/>
      <c r="BG16" s="1718"/>
      <c r="BH16" s="1691"/>
      <c r="BI16" s="1652"/>
      <c r="BJ16" s="1636"/>
      <c r="BK16" s="1639"/>
      <c r="BL16" s="1647"/>
      <c r="BM16" s="1640"/>
      <c r="BN16" s="1640"/>
      <c r="BO16" s="1644"/>
      <c r="BP16" s="1649" t="s">
        <v>249</v>
      </c>
      <c r="BQ16" s="1649"/>
      <c r="BR16" s="1649"/>
      <c r="BS16" s="1649"/>
      <c r="BT16" s="1649"/>
      <c r="BU16" s="1649"/>
      <c r="BV16" s="1649"/>
      <c r="BW16" s="1649"/>
      <c r="BX16" s="1649"/>
      <c r="BY16" s="1649"/>
      <c r="BZ16" s="1631" t="s">
        <v>248</v>
      </c>
      <c r="CA16" s="1631"/>
      <c r="CB16" s="1631"/>
      <c r="CC16" s="1631"/>
      <c r="CD16" s="1631"/>
      <c r="CE16" s="1631"/>
      <c r="CF16" s="1631"/>
      <c r="CG16" s="1631"/>
      <c r="CH16" s="1631"/>
      <c r="CI16" s="1631"/>
      <c r="CJ16" s="1631" t="s">
        <v>251</v>
      </c>
      <c r="CK16" s="1631"/>
      <c r="CL16" s="1631"/>
      <c r="CM16" s="1631"/>
      <c r="CN16" s="1631"/>
      <c r="CO16" s="1631"/>
      <c r="CP16" s="1631"/>
      <c r="CQ16" s="1631"/>
      <c r="CR16" s="1631"/>
      <c r="CS16" s="1631"/>
      <c r="CT16" s="1631" t="s">
        <v>252</v>
      </c>
      <c r="CU16" s="1631"/>
      <c r="CV16" s="1631"/>
      <c r="CW16" s="1631"/>
      <c r="CX16" s="1631"/>
      <c r="CY16" s="1631"/>
      <c r="CZ16" s="1631"/>
      <c r="DA16" s="1631"/>
      <c r="DB16" s="1631"/>
      <c r="DC16" s="1631"/>
      <c r="DD16" s="1631" t="s">
        <v>253</v>
      </c>
      <c r="DE16" s="1631"/>
      <c r="DF16" s="1631"/>
      <c r="DG16" s="1631"/>
      <c r="DH16" s="1631"/>
      <c r="DI16" s="1631"/>
      <c r="DJ16" s="1631"/>
      <c r="DK16" s="1631"/>
      <c r="DL16" s="1631"/>
      <c r="DM16" s="1631"/>
      <c r="DN16" s="1681" t="s">
        <v>254</v>
      </c>
      <c r="DO16" s="1682"/>
      <c r="DP16" s="1682"/>
      <c r="DQ16" s="1682"/>
      <c r="DR16" s="1682"/>
      <c r="DS16" s="1682"/>
      <c r="DT16" s="1682"/>
      <c r="DU16" s="1682"/>
      <c r="DV16" s="1682"/>
      <c r="DW16" s="1682"/>
    </row>
    <row r="17" spans="1:269" ht="66.75" customHeight="1" x14ac:dyDescent="0.25">
      <c r="A17" s="1194" t="s">
        <v>40</v>
      </c>
      <c r="B17" s="75" t="s">
        <v>41</v>
      </c>
      <c r="C17" s="76" t="s">
        <v>42</v>
      </c>
      <c r="D17" s="1197" t="s">
        <v>43</v>
      </c>
      <c r="E17" s="77" t="s">
        <v>44</v>
      </c>
      <c r="F17" s="78" t="s">
        <v>45</v>
      </c>
      <c r="G17" s="862" t="s">
        <v>197</v>
      </c>
      <c r="H17" s="1322" t="s">
        <v>278</v>
      </c>
      <c r="I17" s="79" t="s">
        <v>46</v>
      </c>
      <c r="J17" s="79" t="s">
        <v>47</v>
      </c>
      <c r="K17" s="79" t="s">
        <v>48</v>
      </c>
      <c r="L17" s="79" t="s">
        <v>49</v>
      </c>
      <c r="M17" s="80" t="s">
        <v>50</v>
      </c>
      <c r="N17" s="81" t="s">
        <v>51</v>
      </c>
      <c r="O17" s="1275" t="s">
        <v>52</v>
      </c>
      <c r="P17" s="1275" t="s">
        <v>53</v>
      </c>
      <c r="Q17" s="1275" t="s">
        <v>54</v>
      </c>
      <c r="R17" s="1275" t="s">
        <v>55</v>
      </c>
      <c r="S17" s="1275" t="s">
        <v>56</v>
      </c>
      <c r="T17" s="1275" t="s">
        <v>57</v>
      </c>
      <c r="U17" s="1276" t="s">
        <v>165</v>
      </c>
      <c r="V17" s="1276" t="s">
        <v>274</v>
      </c>
      <c r="W17" s="82" t="s">
        <v>58</v>
      </c>
      <c r="X17" s="83" t="s">
        <v>59</v>
      </c>
      <c r="Y17" s="1324" t="s">
        <v>229</v>
      </c>
      <c r="Z17" s="1185" t="s">
        <v>268</v>
      </c>
      <c r="AA17" s="83" t="s">
        <v>60</v>
      </c>
      <c r="AB17" s="1675"/>
      <c r="AC17" s="1669"/>
      <c r="AD17" s="84" t="s">
        <v>61</v>
      </c>
      <c r="AE17" s="85" t="s">
        <v>62</v>
      </c>
      <c r="AF17" s="85" t="s">
        <v>63</v>
      </c>
      <c r="AG17" s="85" t="s">
        <v>64</v>
      </c>
      <c r="AH17" s="85" t="s">
        <v>65</v>
      </c>
      <c r="AI17" s="85" t="s">
        <v>66</v>
      </c>
      <c r="AJ17" s="86" t="s">
        <v>67</v>
      </c>
      <c r="AK17" s="85" t="s">
        <v>68</v>
      </c>
      <c r="AL17" s="924" t="s">
        <v>52</v>
      </c>
      <c r="AM17" s="924" t="s">
        <v>53</v>
      </c>
      <c r="AN17" s="925" t="s">
        <v>54</v>
      </c>
      <c r="AO17" s="925" t="s">
        <v>55</v>
      </c>
      <c r="AP17" s="926" t="s">
        <v>69</v>
      </c>
      <c r="AQ17" s="923" t="s">
        <v>165</v>
      </c>
      <c r="AR17" s="1276" t="s">
        <v>274</v>
      </c>
      <c r="AS17" s="87" t="s">
        <v>58</v>
      </c>
      <c r="AT17" s="927" t="s">
        <v>207</v>
      </c>
      <c r="AU17" s="928" t="s">
        <v>60</v>
      </c>
      <c r="AV17" s="1709"/>
      <c r="AW17" s="1702"/>
      <c r="AX17" s="1694"/>
      <c r="AY17" s="88" t="s">
        <v>70</v>
      </c>
      <c r="AZ17" s="1688"/>
      <c r="BA17" s="863" t="s">
        <v>170</v>
      </c>
      <c r="BB17" s="89" t="s">
        <v>71</v>
      </c>
      <c r="BC17" s="90" t="s">
        <v>72</v>
      </c>
      <c r="BD17" s="91" t="s">
        <v>73</v>
      </c>
      <c r="BE17" s="91" t="s">
        <v>59</v>
      </c>
      <c r="BF17" s="1634"/>
      <c r="BG17" s="1719"/>
      <c r="BH17" s="1692"/>
      <c r="BI17" s="1653"/>
      <c r="BJ17" s="1637"/>
      <c r="BK17" s="1639"/>
      <c r="BL17" s="1648"/>
      <c r="BM17" s="1641"/>
      <c r="BN17" s="1641"/>
      <c r="BO17" s="1644"/>
      <c r="BP17" s="1156" t="s">
        <v>74</v>
      </c>
      <c r="BQ17" s="945" t="s">
        <v>75</v>
      </c>
      <c r="BR17" s="946" t="s">
        <v>76</v>
      </c>
      <c r="BS17" s="946" t="s">
        <v>77</v>
      </c>
      <c r="BT17" s="947" t="s">
        <v>78</v>
      </c>
      <c r="BU17" s="947" t="s">
        <v>79</v>
      </c>
      <c r="BV17" s="869" t="s">
        <v>80</v>
      </c>
      <c r="BW17" s="948" t="s">
        <v>81</v>
      </c>
      <c r="BX17" s="948" t="s">
        <v>78</v>
      </c>
      <c r="BY17" s="869" t="s">
        <v>82</v>
      </c>
      <c r="BZ17" s="1180" t="s">
        <v>74</v>
      </c>
      <c r="CA17" s="1180" t="s">
        <v>75</v>
      </c>
      <c r="CB17" s="1181" t="s">
        <v>76</v>
      </c>
      <c r="CC17" s="1181" t="s">
        <v>256</v>
      </c>
      <c r="CD17" s="1182" t="s">
        <v>78</v>
      </c>
      <c r="CE17" s="1182" t="s">
        <v>83</v>
      </c>
      <c r="CF17" s="1183" t="s">
        <v>80</v>
      </c>
      <c r="CG17" s="1184" t="s">
        <v>81</v>
      </c>
      <c r="CH17" s="1184" t="s">
        <v>78</v>
      </c>
      <c r="CI17" s="1183" t="s">
        <v>263</v>
      </c>
      <c r="CJ17" s="1180" t="s">
        <v>74</v>
      </c>
      <c r="CK17" s="1180" t="s">
        <v>75</v>
      </c>
      <c r="CL17" s="1181" t="s">
        <v>76</v>
      </c>
      <c r="CM17" s="1181" t="s">
        <v>77</v>
      </c>
      <c r="CN17" s="1182" t="s">
        <v>78</v>
      </c>
      <c r="CO17" s="1182" t="s">
        <v>257</v>
      </c>
      <c r="CP17" s="1183" t="s">
        <v>80</v>
      </c>
      <c r="CQ17" s="1184" t="s">
        <v>255</v>
      </c>
      <c r="CR17" s="1184" t="s">
        <v>78</v>
      </c>
      <c r="CS17" s="1183" t="s">
        <v>262</v>
      </c>
      <c r="CT17" s="1180" t="s">
        <v>74</v>
      </c>
      <c r="CU17" s="1180" t="s">
        <v>75</v>
      </c>
      <c r="CV17" s="1181" t="s">
        <v>76</v>
      </c>
      <c r="CW17" s="1181" t="s">
        <v>77</v>
      </c>
      <c r="CX17" s="1182" t="s">
        <v>78</v>
      </c>
      <c r="CY17" s="1182" t="s">
        <v>258</v>
      </c>
      <c r="CZ17" s="1183" t="s">
        <v>80</v>
      </c>
      <c r="DA17" s="1184" t="s">
        <v>255</v>
      </c>
      <c r="DB17" s="1184" t="s">
        <v>78</v>
      </c>
      <c r="DC17" s="1183" t="s">
        <v>261</v>
      </c>
      <c r="DD17" s="1180" t="s">
        <v>74</v>
      </c>
      <c r="DE17" s="1180" t="s">
        <v>75</v>
      </c>
      <c r="DF17" s="1181" t="s">
        <v>76</v>
      </c>
      <c r="DG17" s="1181" t="s">
        <v>77</v>
      </c>
      <c r="DH17" s="1182" t="s">
        <v>78</v>
      </c>
      <c r="DI17" s="1182" t="s">
        <v>259</v>
      </c>
      <c r="DJ17" s="1183" t="s">
        <v>80</v>
      </c>
      <c r="DK17" s="1184" t="s">
        <v>255</v>
      </c>
      <c r="DL17" s="1184" t="s">
        <v>78</v>
      </c>
      <c r="DM17" s="1183" t="s">
        <v>264</v>
      </c>
      <c r="DN17" s="1180" t="s">
        <v>74</v>
      </c>
      <c r="DO17" s="1180" t="s">
        <v>75</v>
      </c>
      <c r="DP17" s="1181" t="s">
        <v>76</v>
      </c>
      <c r="DQ17" s="1181" t="s">
        <v>77</v>
      </c>
      <c r="DR17" s="1182" t="s">
        <v>78</v>
      </c>
      <c r="DS17" s="1182" t="s">
        <v>260</v>
      </c>
      <c r="DT17" s="1183" t="s">
        <v>80</v>
      </c>
      <c r="DU17" s="1184" t="s">
        <v>255</v>
      </c>
      <c r="DV17" s="1184" t="s">
        <v>78</v>
      </c>
      <c r="DW17" s="1183" t="s">
        <v>265</v>
      </c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  <c r="IY17" s="92"/>
      <c r="IZ17" s="92"/>
      <c r="JA17" s="92"/>
      <c r="JB17" s="92"/>
      <c r="JC17" s="92"/>
      <c r="JD17" s="92"/>
      <c r="JE17" s="92"/>
      <c r="JF17" s="92"/>
      <c r="JG17" s="92"/>
      <c r="JH17" s="92"/>
      <c r="JI17" s="92"/>
    </row>
    <row r="18" spans="1:269" ht="18" x14ac:dyDescent="0.3">
      <c r="A18" s="93"/>
      <c r="B18" s="94" t="s">
        <v>84</v>
      </c>
      <c r="C18" s="95" t="s">
        <v>85</v>
      </c>
      <c r="D18" s="1198" t="s">
        <v>85</v>
      </c>
      <c r="E18" s="96">
        <v>13</v>
      </c>
      <c r="F18" s="97"/>
      <c r="G18" s="98">
        <f t="shared" ref="G18:G29" si="0">IF(ISBLANK(D18),"",2)</f>
        <v>2</v>
      </c>
      <c r="H18" s="1323">
        <f>SUM(E18:G18)</f>
        <v>15</v>
      </c>
      <c r="I18" s="606"/>
      <c r="J18" s="607"/>
      <c r="K18" s="606"/>
      <c r="L18" s="606"/>
      <c r="M18" s="606"/>
      <c r="N18" s="99"/>
      <c r="O18" s="1265"/>
      <c r="P18" s="1265"/>
      <c r="Q18" s="1265"/>
      <c r="R18" s="1321">
        <v>2</v>
      </c>
      <c r="S18" s="1265"/>
      <c r="T18" s="1265"/>
      <c r="U18" s="1265"/>
      <c r="V18" s="1265"/>
      <c r="W18" s="99"/>
      <c r="X18" s="100"/>
      <c r="Y18" s="1186">
        <f t="shared" ref="Y18:Y29" si="1">SUM(I18:X18)</f>
        <v>2</v>
      </c>
      <c r="Z18" s="399" t="str">
        <f t="shared" ref="Z18:Z23" si="2">IF(Y18=0,"-",IF(Y18&lt;4,"Točno!",IF(Y18&gt;4,"Previše sati!","Netočno!")))</f>
        <v>Točno!</v>
      </c>
      <c r="AA18" s="101"/>
      <c r="AB18" s="1266">
        <f t="shared" ref="AB18:AB29" si="3">(H18+Y18+AA18)</f>
        <v>17</v>
      </c>
      <c r="AC18" s="103" t="str">
        <f>IF(AB18=0,"0",IF(AB18&lt;16,"Nepuno!",IF(AB18&gt;20,"Previše sati!","Puno!")))</f>
        <v>Puno!</v>
      </c>
      <c r="AD18" s="105">
        <v>1</v>
      </c>
      <c r="AE18" s="106">
        <v>1</v>
      </c>
      <c r="AF18" s="106">
        <v>1</v>
      </c>
      <c r="AG18" s="106"/>
      <c r="AH18" s="102"/>
      <c r="AI18" s="102"/>
      <c r="AJ18" s="605"/>
      <c r="AK18" s="605"/>
      <c r="AL18" s="102"/>
      <c r="AM18" s="102"/>
      <c r="AN18" s="102"/>
      <c r="AO18" s="102"/>
      <c r="AP18" s="102"/>
      <c r="AQ18" s="102"/>
      <c r="AR18" s="102"/>
      <c r="AS18" s="102"/>
      <c r="AT18" s="102"/>
      <c r="AU18" s="1193"/>
      <c r="AV18" s="108">
        <f t="shared" ref="AV18:AV29" si="4">SUM(AD18:AU18)</f>
        <v>3</v>
      </c>
      <c r="AW18" s="109">
        <v>3</v>
      </c>
      <c r="AX18" s="110" t="str">
        <f t="shared" ref="AX18:AX29" si="5">IF(AV18&lt;1,"Netočno!",IF(AV18&lt;AW18,"Premalo sati!",IF(AV18&gt;AW18,"Previše sati!","Točno!""")))</f>
        <v>Točno!"</v>
      </c>
      <c r="AY18" s="111">
        <f t="shared" ref="AY18:AY29" si="6">(AW18-AV18)</f>
        <v>0</v>
      </c>
      <c r="AZ18" s="1297">
        <f t="shared" ref="AZ18:AZ29" si="7">(AB18+AV18)</f>
        <v>20</v>
      </c>
      <c r="BA18" s="112">
        <f t="shared" ref="BA18:BA29" si="8">(E18+F18)*30/60</f>
        <v>6.5</v>
      </c>
      <c r="BB18" s="113">
        <f t="shared" ref="BB18:BB29" si="9">CEILING(BA18, 0.5)</f>
        <v>6.5</v>
      </c>
      <c r="BC18" s="114">
        <f t="shared" ref="BC18:BC29" si="10">IF(ISBLANK(D18),"0",2)</f>
        <v>2</v>
      </c>
      <c r="BD18" s="115">
        <f t="shared" ref="BD18:BD29" si="11">(W18+AS18)</f>
        <v>0</v>
      </c>
      <c r="BE18" s="115">
        <f t="shared" ref="BE18:BE29" si="12">(AT18+X18)</f>
        <v>0</v>
      </c>
      <c r="BF18" s="116">
        <f t="shared" ref="BF18:BF29" si="13">IF(AZ18=0,"-",BH18-AZ18-BB18-BC18-BD18-BE18)</f>
        <v>11.5</v>
      </c>
      <c r="BG18" s="117">
        <f t="shared" ref="BG18:BG29" si="14">IF(AB18=0,"0",BH18-AZ18)</f>
        <v>20</v>
      </c>
      <c r="BH18" s="118" t="str">
        <f t="shared" ref="BH18:BH29" si="15">IF(AB18=0,"-",IF(AB18&gt;15,"40",AB18*40/18))</f>
        <v>40</v>
      </c>
      <c r="BI18" s="1289">
        <f>IF(BH18=0,"-",AZ18+BG18)</f>
        <v>40</v>
      </c>
      <c r="BJ18" s="119">
        <f t="shared" ref="BJ18:BJ29" si="16">ROUND(21*BH18/40,0)</f>
        <v>21</v>
      </c>
      <c r="BK18" s="1227" t="str">
        <f t="shared" ref="BK18:BK29" si="17">IF(BI18=0,"0",IF(BI18&gt;40,"PREKOVREMENO",IF(BI18=40,"PUNO","NEPUNO")))</f>
        <v>PUNO</v>
      </c>
      <c r="BL18" s="838"/>
      <c r="BM18" s="1301"/>
      <c r="BN18" s="1301"/>
      <c r="BO18" s="837"/>
      <c r="BP18" s="861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861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861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</row>
    <row r="19" spans="1:269" ht="18" x14ac:dyDescent="0.3">
      <c r="A19" s="93"/>
      <c r="B19" s="94" t="s">
        <v>84</v>
      </c>
      <c r="C19" s="95" t="s">
        <v>86</v>
      </c>
      <c r="D19" s="1198" t="s">
        <v>86</v>
      </c>
      <c r="E19" s="96">
        <v>16</v>
      </c>
      <c r="F19" s="97"/>
      <c r="G19" s="98">
        <f t="shared" si="0"/>
        <v>2</v>
      </c>
      <c r="H19" s="1323">
        <f t="shared" ref="H19:H29" si="18">SUM(E19:G19)</f>
        <v>18</v>
      </c>
      <c r="I19" s="606"/>
      <c r="J19" s="607"/>
      <c r="K19" s="606"/>
      <c r="L19" s="606"/>
      <c r="M19" s="606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1186">
        <f t="shared" si="1"/>
        <v>0</v>
      </c>
      <c r="Z19" s="399" t="str">
        <f t="shared" si="2"/>
        <v>-</v>
      </c>
      <c r="AA19" s="101"/>
      <c r="AB19" s="1266">
        <f t="shared" si="3"/>
        <v>18</v>
      </c>
      <c r="AC19" s="103" t="str">
        <f t="shared" ref="AC19:AC29" si="19">IF(AB19=0,"-",IF(AB19&lt;16,"Nepuno!",IF(AB19&gt;20,"Previše sati!","Puno!")))</f>
        <v>Puno!</v>
      </c>
      <c r="AD19" s="105">
        <v>1</v>
      </c>
      <c r="AE19" s="106">
        <v>1</v>
      </c>
      <c r="AF19" s="106">
        <v>1</v>
      </c>
      <c r="AG19" s="106"/>
      <c r="AH19" s="102"/>
      <c r="AI19" s="102"/>
      <c r="AJ19" s="605"/>
      <c r="AK19" s="605"/>
      <c r="AL19" s="102"/>
      <c r="AM19" s="102"/>
      <c r="AN19" s="102"/>
      <c r="AO19" s="102"/>
      <c r="AP19" s="102"/>
      <c r="AQ19" s="102"/>
      <c r="AR19" s="102"/>
      <c r="AS19" s="102"/>
      <c r="AT19" s="102"/>
      <c r="AU19" s="107"/>
      <c r="AV19" s="108">
        <f t="shared" si="4"/>
        <v>3</v>
      </c>
      <c r="AW19" s="109">
        <v>3</v>
      </c>
      <c r="AX19" s="110" t="str">
        <f t="shared" si="5"/>
        <v>Točno!"</v>
      </c>
      <c r="AY19" s="111">
        <f t="shared" si="6"/>
        <v>0</v>
      </c>
      <c r="AZ19" s="1297">
        <f t="shared" si="7"/>
        <v>21</v>
      </c>
      <c r="BA19" s="112">
        <f t="shared" si="8"/>
        <v>8</v>
      </c>
      <c r="BB19" s="113">
        <f t="shared" si="9"/>
        <v>8</v>
      </c>
      <c r="BC19" s="114">
        <f t="shared" si="10"/>
        <v>2</v>
      </c>
      <c r="BD19" s="115">
        <f t="shared" si="11"/>
        <v>0</v>
      </c>
      <c r="BE19" s="115">
        <f t="shared" si="12"/>
        <v>0</v>
      </c>
      <c r="BF19" s="116">
        <f t="shared" si="13"/>
        <v>9</v>
      </c>
      <c r="BG19" s="117">
        <f t="shared" si="14"/>
        <v>19</v>
      </c>
      <c r="BH19" s="118" t="str">
        <f t="shared" si="15"/>
        <v>40</v>
      </c>
      <c r="BI19" s="1289">
        <f t="shared" ref="BI19:BI29" si="20">IF(BH19=0,"-",AZ19+BG19)</f>
        <v>40</v>
      </c>
      <c r="BJ19" s="119">
        <f t="shared" si="16"/>
        <v>21</v>
      </c>
      <c r="BK19" s="1227" t="str">
        <f t="shared" si="17"/>
        <v>PUNO</v>
      </c>
      <c r="BL19" s="838"/>
      <c r="BM19" s="1301"/>
      <c r="BN19" s="1301"/>
      <c r="BO19" s="837"/>
      <c r="BP19" s="861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861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861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</row>
    <row r="20" spans="1:269" ht="18" x14ac:dyDescent="0.3">
      <c r="A20" s="93"/>
      <c r="B20" s="94" t="s">
        <v>84</v>
      </c>
      <c r="C20" s="95" t="s">
        <v>87</v>
      </c>
      <c r="D20" s="1198" t="s">
        <v>87</v>
      </c>
      <c r="E20" s="96">
        <v>16</v>
      </c>
      <c r="F20" s="97"/>
      <c r="G20" s="98">
        <f t="shared" si="0"/>
        <v>2</v>
      </c>
      <c r="H20" s="1323">
        <f t="shared" si="18"/>
        <v>18</v>
      </c>
      <c r="I20" s="606"/>
      <c r="J20" s="607"/>
      <c r="K20" s="606"/>
      <c r="L20" s="606"/>
      <c r="M20" s="606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1186">
        <f t="shared" si="1"/>
        <v>0</v>
      </c>
      <c r="Z20" s="399" t="str">
        <f t="shared" si="2"/>
        <v>-</v>
      </c>
      <c r="AA20" s="101"/>
      <c r="AB20" s="1266">
        <f t="shared" si="3"/>
        <v>18</v>
      </c>
      <c r="AC20" s="103" t="str">
        <f t="shared" si="19"/>
        <v>Puno!</v>
      </c>
      <c r="AD20" s="105">
        <v>1</v>
      </c>
      <c r="AE20" s="106">
        <v>1</v>
      </c>
      <c r="AF20" s="106">
        <v>1</v>
      </c>
      <c r="AG20" s="106"/>
      <c r="AH20" s="102"/>
      <c r="AI20" s="102"/>
      <c r="AJ20" s="605"/>
      <c r="AK20" s="605"/>
      <c r="AL20" s="102"/>
      <c r="AM20" s="102"/>
      <c r="AN20" s="102"/>
      <c r="AO20" s="102"/>
      <c r="AP20" s="102"/>
      <c r="AQ20" s="102"/>
      <c r="AR20" s="102"/>
      <c r="AS20" s="102"/>
      <c r="AT20" s="102"/>
      <c r="AU20" s="107"/>
      <c r="AV20" s="108">
        <f t="shared" si="4"/>
        <v>3</v>
      </c>
      <c r="AW20" s="109">
        <v>3</v>
      </c>
      <c r="AX20" s="110" t="str">
        <f t="shared" si="5"/>
        <v>Točno!"</v>
      </c>
      <c r="AY20" s="111">
        <f t="shared" si="6"/>
        <v>0</v>
      </c>
      <c r="AZ20" s="1297">
        <f t="shared" si="7"/>
        <v>21</v>
      </c>
      <c r="BA20" s="112">
        <f t="shared" si="8"/>
        <v>8</v>
      </c>
      <c r="BB20" s="113">
        <f t="shared" si="9"/>
        <v>8</v>
      </c>
      <c r="BC20" s="114">
        <f t="shared" si="10"/>
        <v>2</v>
      </c>
      <c r="BD20" s="115">
        <f t="shared" si="11"/>
        <v>0</v>
      </c>
      <c r="BE20" s="115">
        <f t="shared" si="12"/>
        <v>0</v>
      </c>
      <c r="BF20" s="116">
        <f t="shared" si="13"/>
        <v>9</v>
      </c>
      <c r="BG20" s="117">
        <f t="shared" si="14"/>
        <v>19</v>
      </c>
      <c r="BH20" s="118" t="str">
        <f t="shared" si="15"/>
        <v>40</v>
      </c>
      <c r="BI20" s="1289">
        <f t="shared" si="20"/>
        <v>40</v>
      </c>
      <c r="BJ20" s="119">
        <f t="shared" si="16"/>
        <v>21</v>
      </c>
      <c r="BK20" s="1227" t="str">
        <f t="shared" si="17"/>
        <v>PUNO</v>
      </c>
      <c r="BL20" s="838"/>
      <c r="BM20" s="1301"/>
      <c r="BN20" s="1301"/>
      <c r="BO20" s="837"/>
      <c r="BP20" s="861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861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861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</row>
    <row r="21" spans="1:269" ht="18" x14ac:dyDescent="0.3">
      <c r="A21" s="93"/>
      <c r="B21" s="94" t="s">
        <v>84</v>
      </c>
      <c r="C21" s="95" t="s">
        <v>88</v>
      </c>
      <c r="D21" s="1199" t="s">
        <v>88</v>
      </c>
      <c r="E21" s="96">
        <v>16</v>
      </c>
      <c r="F21" s="97"/>
      <c r="G21" s="98">
        <f t="shared" si="0"/>
        <v>2</v>
      </c>
      <c r="H21" s="1323">
        <f t="shared" si="18"/>
        <v>18</v>
      </c>
      <c r="I21" s="606"/>
      <c r="J21" s="607"/>
      <c r="K21" s="606"/>
      <c r="L21" s="606"/>
      <c r="M21" s="606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1186">
        <f t="shared" si="1"/>
        <v>0</v>
      </c>
      <c r="Z21" s="399" t="str">
        <f t="shared" si="2"/>
        <v>-</v>
      </c>
      <c r="AA21" s="101"/>
      <c r="AB21" s="1266">
        <f t="shared" si="3"/>
        <v>18</v>
      </c>
      <c r="AC21" s="103" t="str">
        <f t="shared" si="19"/>
        <v>Puno!</v>
      </c>
      <c r="AD21" s="105">
        <v>1</v>
      </c>
      <c r="AE21" s="106">
        <v>1</v>
      </c>
      <c r="AF21" s="106"/>
      <c r="AG21" s="106"/>
      <c r="AH21" s="929">
        <v>1</v>
      </c>
      <c r="AI21" s="102"/>
      <c r="AJ21" s="605"/>
      <c r="AK21" s="605"/>
      <c r="AL21" s="102"/>
      <c r="AM21" s="102"/>
      <c r="AN21" s="102"/>
      <c r="AO21" s="102"/>
      <c r="AP21" s="102"/>
      <c r="AQ21" s="102"/>
      <c r="AR21" s="102"/>
      <c r="AS21" s="102"/>
      <c r="AT21" s="102"/>
      <c r="AU21" s="107"/>
      <c r="AV21" s="108">
        <f t="shared" si="4"/>
        <v>3</v>
      </c>
      <c r="AW21" s="109">
        <v>3</v>
      </c>
      <c r="AX21" s="110" t="str">
        <f t="shared" si="5"/>
        <v>Točno!"</v>
      </c>
      <c r="AY21" s="111">
        <f t="shared" si="6"/>
        <v>0</v>
      </c>
      <c r="AZ21" s="1297">
        <f t="shared" si="7"/>
        <v>21</v>
      </c>
      <c r="BA21" s="112">
        <f t="shared" si="8"/>
        <v>8</v>
      </c>
      <c r="BB21" s="113">
        <f t="shared" si="9"/>
        <v>8</v>
      </c>
      <c r="BC21" s="114">
        <f t="shared" si="10"/>
        <v>2</v>
      </c>
      <c r="BD21" s="115">
        <f t="shared" si="11"/>
        <v>0</v>
      </c>
      <c r="BE21" s="115">
        <f t="shared" si="12"/>
        <v>0</v>
      </c>
      <c r="BF21" s="116">
        <f t="shared" si="13"/>
        <v>9</v>
      </c>
      <c r="BG21" s="117">
        <f t="shared" si="14"/>
        <v>19</v>
      </c>
      <c r="BH21" s="118" t="str">
        <f t="shared" si="15"/>
        <v>40</v>
      </c>
      <c r="BI21" s="1289">
        <f t="shared" si="20"/>
        <v>40</v>
      </c>
      <c r="BJ21" s="119">
        <f t="shared" si="16"/>
        <v>21</v>
      </c>
      <c r="BK21" s="1227" t="str">
        <f t="shared" si="17"/>
        <v>PUNO</v>
      </c>
      <c r="BL21" s="838"/>
      <c r="BM21" s="1301"/>
      <c r="BN21" s="1301"/>
      <c r="BO21" s="837"/>
      <c r="BP21" s="861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861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861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</row>
    <row r="22" spans="1:269" ht="18" x14ac:dyDescent="0.3">
      <c r="A22" s="93"/>
      <c r="B22" s="94" t="s">
        <v>84</v>
      </c>
      <c r="C22" s="95" t="s">
        <v>89</v>
      </c>
      <c r="D22" s="1199" t="s">
        <v>89</v>
      </c>
      <c r="E22" s="96">
        <v>16</v>
      </c>
      <c r="F22" s="97"/>
      <c r="G22" s="98">
        <f t="shared" si="0"/>
        <v>2</v>
      </c>
      <c r="H22" s="1323">
        <f t="shared" si="18"/>
        <v>18</v>
      </c>
      <c r="I22" s="606"/>
      <c r="J22" s="607"/>
      <c r="K22" s="606"/>
      <c r="L22" s="606"/>
      <c r="M22" s="606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1186">
        <f t="shared" si="1"/>
        <v>0</v>
      </c>
      <c r="Z22" s="399" t="str">
        <f t="shared" si="2"/>
        <v>-</v>
      </c>
      <c r="AA22" s="101"/>
      <c r="AB22" s="1266">
        <f t="shared" si="3"/>
        <v>18</v>
      </c>
      <c r="AC22" s="103" t="str">
        <f t="shared" si="19"/>
        <v>Puno!</v>
      </c>
      <c r="AD22" s="105">
        <v>1</v>
      </c>
      <c r="AE22" s="106">
        <v>1</v>
      </c>
      <c r="AF22" s="106">
        <v>1</v>
      </c>
      <c r="AG22" s="106"/>
      <c r="AH22" s="102"/>
      <c r="AI22" s="102"/>
      <c r="AJ22" s="605"/>
      <c r="AK22" s="605"/>
      <c r="AL22" s="102"/>
      <c r="AM22" s="102"/>
      <c r="AN22" s="102"/>
      <c r="AO22" s="102"/>
      <c r="AP22" s="102"/>
      <c r="AQ22" s="102"/>
      <c r="AR22" s="102"/>
      <c r="AS22" s="102"/>
      <c r="AT22" s="102"/>
      <c r="AU22" s="107"/>
      <c r="AV22" s="108">
        <f t="shared" si="4"/>
        <v>3</v>
      </c>
      <c r="AW22" s="109">
        <v>3</v>
      </c>
      <c r="AX22" s="110" t="str">
        <f t="shared" si="5"/>
        <v>Točno!"</v>
      </c>
      <c r="AY22" s="111">
        <f t="shared" si="6"/>
        <v>0</v>
      </c>
      <c r="AZ22" s="1297">
        <f t="shared" si="7"/>
        <v>21</v>
      </c>
      <c r="BA22" s="112">
        <f t="shared" si="8"/>
        <v>8</v>
      </c>
      <c r="BB22" s="113">
        <f t="shared" si="9"/>
        <v>8</v>
      </c>
      <c r="BC22" s="114">
        <f t="shared" si="10"/>
        <v>2</v>
      </c>
      <c r="BD22" s="115">
        <f t="shared" si="11"/>
        <v>0</v>
      </c>
      <c r="BE22" s="115">
        <f t="shared" si="12"/>
        <v>0</v>
      </c>
      <c r="BF22" s="116">
        <f t="shared" si="13"/>
        <v>9</v>
      </c>
      <c r="BG22" s="117">
        <f t="shared" si="14"/>
        <v>19</v>
      </c>
      <c r="BH22" s="118" t="str">
        <f t="shared" si="15"/>
        <v>40</v>
      </c>
      <c r="BI22" s="1289">
        <f t="shared" si="20"/>
        <v>40</v>
      </c>
      <c r="BJ22" s="119">
        <f t="shared" si="16"/>
        <v>21</v>
      </c>
      <c r="BK22" s="1227" t="str">
        <f t="shared" si="17"/>
        <v>PUNO</v>
      </c>
      <c r="BL22" s="838"/>
      <c r="BM22" s="1301"/>
      <c r="BN22" s="1301"/>
      <c r="BO22" s="837"/>
      <c r="BP22" s="861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861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861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</row>
    <row r="23" spans="1:269" ht="18" x14ac:dyDescent="0.3">
      <c r="A23" s="93"/>
      <c r="B23" s="94" t="s">
        <v>84</v>
      </c>
      <c r="C23" s="95" t="s">
        <v>90</v>
      </c>
      <c r="D23" s="1199" t="s">
        <v>90</v>
      </c>
      <c r="E23" s="96">
        <v>16</v>
      </c>
      <c r="F23" s="97"/>
      <c r="G23" s="98">
        <f t="shared" si="0"/>
        <v>2</v>
      </c>
      <c r="H23" s="1323">
        <f t="shared" si="18"/>
        <v>18</v>
      </c>
      <c r="I23" s="606"/>
      <c r="J23" s="607"/>
      <c r="K23" s="606"/>
      <c r="L23" s="606"/>
      <c r="M23" s="606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1186">
        <f t="shared" si="1"/>
        <v>0</v>
      </c>
      <c r="Z23" s="399" t="str">
        <f t="shared" si="2"/>
        <v>-</v>
      </c>
      <c r="AA23" s="101"/>
      <c r="AB23" s="1266">
        <f t="shared" si="3"/>
        <v>18</v>
      </c>
      <c r="AC23" s="103" t="str">
        <f t="shared" si="19"/>
        <v>Puno!</v>
      </c>
      <c r="AD23" s="105">
        <v>1</v>
      </c>
      <c r="AE23" s="106">
        <v>1</v>
      </c>
      <c r="AF23" s="106">
        <v>1</v>
      </c>
      <c r="AG23" s="106"/>
      <c r="AH23" s="102"/>
      <c r="AI23" s="102"/>
      <c r="AJ23" s="605"/>
      <c r="AK23" s="605"/>
      <c r="AL23" s="102"/>
      <c r="AM23" s="102"/>
      <c r="AN23" s="102"/>
      <c r="AO23" s="102"/>
      <c r="AP23" s="102"/>
      <c r="AQ23" s="102"/>
      <c r="AR23" s="102"/>
      <c r="AS23" s="102"/>
      <c r="AT23" s="102"/>
      <c r="AU23" s="107"/>
      <c r="AV23" s="108">
        <f t="shared" si="4"/>
        <v>3</v>
      </c>
      <c r="AW23" s="109">
        <v>3</v>
      </c>
      <c r="AX23" s="110" t="str">
        <f t="shared" si="5"/>
        <v>Točno!"</v>
      </c>
      <c r="AY23" s="111">
        <f t="shared" si="6"/>
        <v>0</v>
      </c>
      <c r="AZ23" s="1297">
        <f t="shared" si="7"/>
        <v>21</v>
      </c>
      <c r="BA23" s="112">
        <f t="shared" si="8"/>
        <v>8</v>
      </c>
      <c r="BB23" s="113">
        <f t="shared" si="9"/>
        <v>8</v>
      </c>
      <c r="BC23" s="114">
        <f t="shared" si="10"/>
        <v>2</v>
      </c>
      <c r="BD23" s="115">
        <f t="shared" si="11"/>
        <v>0</v>
      </c>
      <c r="BE23" s="115">
        <f t="shared" si="12"/>
        <v>0</v>
      </c>
      <c r="BF23" s="116">
        <f t="shared" si="13"/>
        <v>9</v>
      </c>
      <c r="BG23" s="117">
        <f t="shared" si="14"/>
        <v>19</v>
      </c>
      <c r="BH23" s="118" t="str">
        <f t="shared" si="15"/>
        <v>40</v>
      </c>
      <c r="BI23" s="1289">
        <f t="shared" si="20"/>
        <v>40</v>
      </c>
      <c r="BJ23" s="119">
        <f t="shared" si="16"/>
        <v>21</v>
      </c>
      <c r="BK23" s="1227" t="str">
        <f t="shared" si="17"/>
        <v>PUNO</v>
      </c>
      <c r="BL23" s="838"/>
      <c r="BM23" s="1301"/>
      <c r="BN23" s="1301"/>
      <c r="BO23" s="837"/>
      <c r="BP23" s="861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861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861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</row>
    <row r="24" spans="1:269" ht="18" x14ac:dyDescent="0.3">
      <c r="A24" s="93"/>
      <c r="B24" s="94" t="s">
        <v>84</v>
      </c>
      <c r="C24" s="95" t="s">
        <v>91</v>
      </c>
      <c r="D24" s="1199" t="s">
        <v>91</v>
      </c>
      <c r="E24" s="96">
        <v>16</v>
      </c>
      <c r="F24" s="97"/>
      <c r="G24" s="98">
        <f t="shared" si="0"/>
        <v>2</v>
      </c>
      <c r="H24" s="1323">
        <f t="shared" si="18"/>
        <v>18</v>
      </c>
      <c r="I24" s="606"/>
      <c r="J24" s="607"/>
      <c r="K24" s="606"/>
      <c r="L24" s="606"/>
      <c r="M24" s="606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1186">
        <f t="shared" si="1"/>
        <v>0</v>
      </c>
      <c r="Z24" s="399" t="str">
        <f t="shared" ref="Z24:Z29" si="21">IF(Y24=0,"-",IF(Y24&lt;4,"Točno!",IF(Y24&gt;4,"Previše sati!","Netočno!")))</f>
        <v>-</v>
      </c>
      <c r="AA24" s="101"/>
      <c r="AB24" s="1266">
        <f t="shared" si="3"/>
        <v>18</v>
      </c>
      <c r="AC24" s="103" t="str">
        <f t="shared" si="19"/>
        <v>Puno!</v>
      </c>
      <c r="AD24" s="105">
        <v>1</v>
      </c>
      <c r="AE24" s="106"/>
      <c r="AF24" s="106"/>
      <c r="AG24" s="106"/>
      <c r="AH24" s="102"/>
      <c r="AI24" s="102"/>
      <c r="AJ24" s="605"/>
      <c r="AK24" s="605"/>
      <c r="AL24" s="102"/>
      <c r="AM24" s="102"/>
      <c r="AN24" s="102"/>
      <c r="AO24" s="102"/>
      <c r="AP24" s="930">
        <v>2</v>
      </c>
      <c r="AQ24" s="102"/>
      <c r="AR24" s="102"/>
      <c r="AS24" s="102"/>
      <c r="AT24" s="102"/>
      <c r="AU24" s="107"/>
      <c r="AV24" s="108">
        <f t="shared" si="4"/>
        <v>3</v>
      </c>
      <c r="AW24" s="109">
        <v>3</v>
      </c>
      <c r="AX24" s="110" t="str">
        <f t="shared" si="5"/>
        <v>Točno!"</v>
      </c>
      <c r="AY24" s="111">
        <f t="shared" si="6"/>
        <v>0</v>
      </c>
      <c r="AZ24" s="1297">
        <f t="shared" si="7"/>
        <v>21</v>
      </c>
      <c r="BA24" s="112">
        <f t="shared" si="8"/>
        <v>8</v>
      </c>
      <c r="BB24" s="113">
        <f t="shared" si="9"/>
        <v>8</v>
      </c>
      <c r="BC24" s="114">
        <f t="shared" si="10"/>
        <v>2</v>
      </c>
      <c r="BD24" s="115">
        <f t="shared" si="11"/>
        <v>0</v>
      </c>
      <c r="BE24" s="115">
        <f t="shared" si="12"/>
        <v>0</v>
      </c>
      <c r="BF24" s="116">
        <f t="shared" si="13"/>
        <v>9</v>
      </c>
      <c r="BG24" s="117">
        <f t="shared" si="14"/>
        <v>19</v>
      </c>
      <c r="BH24" s="118" t="str">
        <f t="shared" si="15"/>
        <v>40</v>
      </c>
      <c r="BI24" s="1289">
        <f t="shared" si="20"/>
        <v>40</v>
      </c>
      <c r="BJ24" s="119">
        <f t="shared" si="16"/>
        <v>21</v>
      </c>
      <c r="BK24" s="1227" t="str">
        <f t="shared" si="17"/>
        <v>PUNO</v>
      </c>
      <c r="BL24" s="838"/>
      <c r="BM24" s="1301"/>
      <c r="BN24" s="1301"/>
      <c r="BO24" s="837"/>
      <c r="BP24" s="861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861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861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</row>
    <row r="25" spans="1:269" ht="18" x14ac:dyDescent="0.3">
      <c r="A25" s="93"/>
      <c r="B25" s="94" t="s">
        <v>84</v>
      </c>
      <c r="C25" s="95" t="s">
        <v>92</v>
      </c>
      <c r="D25" s="1199" t="s">
        <v>92</v>
      </c>
      <c r="E25" s="96">
        <v>16</v>
      </c>
      <c r="F25" s="97"/>
      <c r="G25" s="98">
        <f t="shared" si="0"/>
        <v>2</v>
      </c>
      <c r="H25" s="1323">
        <f t="shared" si="18"/>
        <v>18</v>
      </c>
      <c r="I25" s="606"/>
      <c r="J25" s="607"/>
      <c r="K25" s="606"/>
      <c r="L25" s="606"/>
      <c r="M25" s="606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1186">
        <f t="shared" si="1"/>
        <v>0</v>
      </c>
      <c r="Z25" s="399" t="str">
        <f t="shared" si="21"/>
        <v>-</v>
      </c>
      <c r="AA25" s="101"/>
      <c r="AB25" s="1266">
        <f t="shared" si="3"/>
        <v>18</v>
      </c>
      <c r="AC25" s="103" t="str">
        <f t="shared" si="19"/>
        <v>Puno!</v>
      </c>
      <c r="AD25" s="105"/>
      <c r="AE25" s="106">
        <v>1</v>
      </c>
      <c r="AF25" s="106">
        <v>1</v>
      </c>
      <c r="AG25" s="106"/>
      <c r="AH25" s="102"/>
      <c r="AI25" s="929">
        <v>1</v>
      </c>
      <c r="AJ25" s="605"/>
      <c r="AK25" s="605"/>
      <c r="AL25" s="102"/>
      <c r="AM25" s="102"/>
      <c r="AN25" s="102"/>
      <c r="AO25" s="102"/>
      <c r="AP25" s="102"/>
      <c r="AQ25" s="102"/>
      <c r="AR25" s="102"/>
      <c r="AS25" s="102"/>
      <c r="AT25" s="102"/>
      <c r="AU25" s="107"/>
      <c r="AV25" s="108">
        <f t="shared" si="4"/>
        <v>3</v>
      </c>
      <c r="AW25" s="109">
        <v>3</v>
      </c>
      <c r="AX25" s="110" t="str">
        <f t="shared" si="5"/>
        <v>Točno!"</v>
      </c>
      <c r="AY25" s="111">
        <f t="shared" si="6"/>
        <v>0</v>
      </c>
      <c r="AZ25" s="1297">
        <f t="shared" si="7"/>
        <v>21</v>
      </c>
      <c r="BA25" s="112">
        <f t="shared" si="8"/>
        <v>8</v>
      </c>
      <c r="BB25" s="113">
        <f t="shared" si="9"/>
        <v>8</v>
      </c>
      <c r="BC25" s="114">
        <f t="shared" si="10"/>
        <v>2</v>
      </c>
      <c r="BD25" s="115">
        <f t="shared" si="11"/>
        <v>0</v>
      </c>
      <c r="BE25" s="115">
        <f t="shared" si="12"/>
        <v>0</v>
      </c>
      <c r="BF25" s="116">
        <f t="shared" si="13"/>
        <v>9</v>
      </c>
      <c r="BG25" s="117">
        <f t="shared" si="14"/>
        <v>19</v>
      </c>
      <c r="BH25" s="118" t="str">
        <f t="shared" si="15"/>
        <v>40</v>
      </c>
      <c r="BI25" s="1289">
        <f t="shared" si="20"/>
        <v>40</v>
      </c>
      <c r="BJ25" s="119">
        <f t="shared" si="16"/>
        <v>21</v>
      </c>
      <c r="BK25" s="1227" t="str">
        <f t="shared" si="17"/>
        <v>PUNO</v>
      </c>
      <c r="BL25" s="838"/>
      <c r="BM25" s="1301"/>
      <c r="BN25" s="1301"/>
      <c r="BO25" s="837"/>
      <c r="BP25" s="861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861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861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</row>
    <row r="26" spans="1:269" ht="18" x14ac:dyDescent="0.3">
      <c r="A26" s="93"/>
      <c r="B26" s="94" t="s">
        <v>84</v>
      </c>
      <c r="C26" s="95" t="s">
        <v>93</v>
      </c>
      <c r="D26" s="1199" t="s">
        <v>93</v>
      </c>
      <c r="E26" s="96">
        <v>16</v>
      </c>
      <c r="F26" s="97"/>
      <c r="G26" s="98">
        <f t="shared" si="0"/>
        <v>2</v>
      </c>
      <c r="H26" s="1323">
        <f t="shared" si="18"/>
        <v>18</v>
      </c>
      <c r="I26" s="606"/>
      <c r="J26" s="607"/>
      <c r="K26" s="606"/>
      <c r="L26" s="606"/>
      <c r="M26" s="606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1186">
        <f t="shared" si="1"/>
        <v>0</v>
      </c>
      <c r="Z26" s="399" t="str">
        <f t="shared" si="21"/>
        <v>-</v>
      </c>
      <c r="AA26" s="101"/>
      <c r="AB26" s="1266">
        <f t="shared" si="3"/>
        <v>18</v>
      </c>
      <c r="AC26" s="103" t="str">
        <f t="shared" si="19"/>
        <v>Puno!</v>
      </c>
      <c r="AD26" s="105">
        <v>1</v>
      </c>
      <c r="AE26" s="106">
        <v>1</v>
      </c>
      <c r="AF26" s="106">
        <v>1</v>
      </c>
      <c r="AG26" s="106"/>
      <c r="AH26" s="102"/>
      <c r="AI26" s="102"/>
      <c r="AJ26" s="605"/>
      <c r="AK26" s="605"/>
      <c r="AL26" s="102"/>
      <c r="AM26" s="102"/>
      <c r="AN26" s="102"/>
      <c r="AO26" s="102"/>
      <c r="AP26" s="102"/>
      <c r="AQ26" s="102"/>
      <c r="AR26" s="102"/>
      <c r="AS26" s="102"/>
      <c r="AT26" s="102"/>
      <c r="AU26" s="107"/>
      <c r="AV26" s="108">
        <f t="shared" si="4"/>
        <v>3</v>
      </c>
      <c r="AW26" s="109">
        <v>3</v>
      </c>
      <c r="AX26" s="110" t="str">
        <f t="shared" si="5"/>
        <v>Točno!"</v>
      </c>
      <c r="AY26" s="111">
        <f t="shared" si="6"/>
        <v>0</v>
      </c>
      <c r="AZ26" s="1297">
        <f t="shared" si="7"/>
        <v>21</v>
      </c>
      <c r="BA26" s="112">
        <f t="shared" si="8"/>
        <v>8</v>
      </c>
      <c r="BB26" s="113">
        <f t="shared" si="9"/>
        <v>8</v>
      </c>
      <c r="BC26" s="114">
        <f t="shared" si="10"/>
        <v>2</v>
      </c>
      <c r="BD26" s="115">
        <f t="shared" si="11"/>
        <v>0</v>
      </c>
      <c r="BE26" s="115">
        <f t="shared" si="12"/>
        <v>0</v>
      </c>
      <c r="BF26" s="116">
        <f t="shared" si="13"/>
        <v>9</v>
      </c>
      <c r="BG26" s="117">
        <f t="shared" si="14"/>
        <v>19</v>
      </c>
      <c r="BH26" s="118" t="str">
        <f t="shared" si="15"/>
        <v>40</v>
      </c>
      <c r="BI26" s="1289">
        <f t="shared" si="20"/>
        <v>40</v>
      </c>
      <c r="BJ26" s="119">
        <f t="shared" si="16"/>
        <v>21</v>
      </c>
      <c r="BK26" s="1227" t="str">
        <f t="shared" si="17"/>
        <v>PUNO</v>
      </c>
      <c r="BL26" s="838"/>
      <c r="BM26" s="1301"/>
      <c r="BN26" s="1301"/>
      <c r="BO26" s="837"/>
      <c r="BP26" s="861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861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861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</row>
    <row r="27" spans="1:269" ht="18" x14ac:dyDescent="0.3">
      <c r="A27" s="93"/>
      <c r="B27" s="94" t="s">
        <v>84</v>
      </c>
      <c r="C27" s="95" t="s">
        <v>94</v>
      </c>
      <c r="D27" s="1199" t="s">
        <v>94</v>
      </c>
      <c r="E27" s="96">
        <v>15</v>
      </c>
      <c r="F27" s="97"/>
      <c r="G27" s="98">
        <f t="shared" si="0"/>
        <v>2</v>
      </c>
      <c r="H27" s="1323">
        <f t="shared" si="18"/>
        <v>17</v>
      </c>
      <c r="I27" s="606"/>
      <c r="J27" s="607"/>
      <c r="K27" s="606"/>
      <c r="L27" s="606"/>
      <c r="M27" s="606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1186">
        <f>SUM(I27:X27)</f>
        <v>0</v>
      </c>
      <c r="Z27" s="399" t="str">
        <f t="shared" si="21"/>
        <v>-</v>
      </c>
      <c r="AA27" s="101"/>
      <c r="AB27" s="1266">
        <f t="shared" si="3"/>
        <v>17</v>
      </c>
      <c r="AC27" s="103" t="str">
        <f t="shared" si="19"/>
        <v>Puno!</v>
      </c>
      <c r="AD27" s="105">
        <v>1</v>
      </c>
      <c r="AE27" s="106">
        <v>1</v>
      </c>
      <c r="AF27" s="106">
        <v>1</v>
      </c>
      <c r="AG27" s="106"/>
      <c r="AH27" s="106"/>
      <c r="AI27" s="106"/>
      <c r="AJ27" s="600"/>
      <c r="AK27" s="600"/>
      <c r="AL27" s="106"/>
      <c r="AM27" s="106"/>
      <c r="AN27" s="106"/>
      <c r="AO27" s="106"/>
      <c r="AP27" s="106"/>
      <c r="AQ27" s="106"/>
      <c r="AR27" s="106"/>
      <c r="AS27" s="106"/>
      <c r="AT27" s="106"/>
      <c r="AU27" s="120"/>
      <c r="AV27" s="108">
        <f t="shared" si="4"/>
        <v>3</v>
      </c>
      <c r="AW27" s="109">
        <v>3</v>
      </c>
      <c r="AX27" s="110" t="str">
        <f t="shared" si="5"/>
        <v>Točno!"</v>
      </c>
      <c r="AY27" s="111">
        <f t="shared" si="6"/>
        <v>0</v>
      </c>
      <c r="AZ27" s="1297">
        <f t="shared" si="7"/>
        <v>20</v>
      </c>
      <c r="BA27" s="112">
        <f t="shared" si="8"/>
        <v>7.5</v>
      </c>
      <c r="BB27" s="113">
        <f t="shared" si="9"/>
        <v>7.5</v>
      </c>
      <c r="BC27" s="114">
        <f t="shared" si="10"/>
        <v>2</v>
      </c>
      <c r="BD27" s="115">
        <f t="shared" si="11"/>
        <v>0</v>
      </c>
      <c r="BE27" s="115">
        <f t="shared" si="12"/>
        <v>0</v>
      </c>
      <c r="BF27" s="116">
        <f t="shared" si="13"/>
        <v>10.5</v>
      </c>
      <c r="BG27" s="117">
        <f t="shared" si="14"/>
        <v>20</v>
      </c>
      <c r="BH27" s="118" t="str">
        <f t="shared" si="15"/>
        <v>40</v>
      </c>
      <c r="BI27" s="1289">
        <f t="shared" si="20"/>
        <v>40</v>
      </c>
      <c r="BJ27" s="119">
        <f t="shared" si="16"/>
        <v>21</v>
      </c>
      <c r="BK27" s="1227" t="str">
        <f t="shared" si="17"/>
        <v>PUNO</v>
      </c>
      <c r="BL27" s="838"/>
      <c r="BM27" s="1301"/>
      <c r="BN27" s="1301"/>
      <c r="BO27" s="837"/>
      <c r="BP27" s="861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861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861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</row>
    <row r="28" spans="1:269" ht="18" x14ac:dyDescent="0.3">
      <c r="A28" s="93"/>
      <c r="B28" s="94" t="s">
        <v>84</v>
      </c>
      <c r="C28" s="95" t="s">
        <v>95</v>
      </c>
      <c r="D28" s="1199" t="s">
        <v>95</v>
      </c>
      <c r="E28" s="96">
        <v>15</v>
      </c>
      <c r="F28" s="97"/>
      <c r="G28" s="98">
        <f t="shared" si="0"/>
        <v>2</v>
      </c>
      <c r="H28" s="1323">
        <f t="shared" si="18"/>
        <v>17</v>
      </c>
      <c r="I28" s="606"/>
      <c r="J28" s="607"/>
      <c r="K28" s="606"/>
      <c r="L28" s="606"/>
      <c r="M28" s="606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1186">
        <f t="shared" si="1"/>
        <v>0</v>
      </c>
      <c r="Z28" s="399" t="str">
        <f t="shared" si="21"/>
        <v>-</v>
      </c>
      <c r="AA28" s="101"/>
      <c r="AB28" s="1266">
        <f t="shared" si="3"/>
        <v>17</v>
      </c>
      <c r="AC28" s="103" t="str">
        <f t="shared" si="19"/>
        <v>Puno!</v>
      </c>
      <c r="AD28" s="105">
        <v>1</v>
      </c>
      <c r="AE28" s="106">
        <v>1</v>
      </c>
      <c r="AF28" s="106">
        <v>1</v>
      </c>
      <c r="AG28" s="106"/>
      <c r="AH28" s="106"/>
      <c r="AI28" s="106"/>
      <c r="AJ28" s="600"/>
      <c r="AK28" s="600"/>
      <c r="AL28" s="106"/>
      <c r="AM28" s="106"/>
      <c r="AN28" s="106"/>
      <c r="AO28" s="106"/>
      <c r="AP28" s="106"/>
      <c r="AQ28" s="106"/>
      <c r="AR28" s="106"/>
      <c r="AS28" s="106"/>
      <c r="AT28" s="106"/>
      <c r="AU28" s="120"/>
      <c r="AV28" s="108">
        <f t="shared" si="4"/>
        <v>3</v>
      </c>
      <c r="AW28" s="109">
        <v>3</v>
      </c>
      <c r="AX28" s="110" t="str">
        <f t="shared" si="5"/>
        <v>Točno!"</v>
      </c>
      <c r="AY28" s="111">
        <f t="shared" si="6"/>
        <v>0</v>
      </c>
      <c r="AZ28" s="1297">
        <f t="shared" si="7"/>
        <v>20</v>
      </c>
      <c r="BA28" s="112">
        <f t="shared" si="8"/>
        <v>7.5</v>
      </c>
      <c r="BB28" s="113">
        <f t="shared" si="9"/>
        <v>7.5</v>
      </c>
      <c r="BC28" s="114">
        <f t="shared" si="10"/>
        <v>2</v>
      </c>
      <c r="BD28" s="115">
        <f t="shared" si="11"/>
        <v>0</v>
      </c>
      <c r="BE28" s="115">
        <f t="shared" si="12"/>
        <v>0</v>
      </c>
      <c r="BF28" s="116">
        <f t="shared" si="13"/>
        <v>10.5</v>
      </c>
      <c r="BG28" s="117">
        <f t="shared" si="14"/>
        <v>20</v>
      </c>
      <c r="BH28" s="118" t="str">
        <f t="shared" si="15"/>
        <v>40</v>
      </c>
      <c r="BI28" s="1289">
        <f t="shared" si="20"/>
        <v>40</v>
      </c>
      <c r="BJ28" s="119">
        <f t="shared" si="16"/>
        <v>21</v>
      </c>
      <c r="BK28" s="1227" t="str">
        <f t="shared" si="17"/>
        <v>PUNO</v>
      </c>
      <c r="BL28" s="838"/>
      <c r="BM28" s="1301"/>
      <c r="BN28" s="1301"/>
      <c r="BO28" s="837"/>
      <c r="BP28" s="861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861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861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</row>
    <row r="29" spans="1:269" ht="18" x14ac:dyDescent="0.3">
      <c r="A29" s="93"/>
      <c r="B29" s="94" t="s">
        <v>84</v>
      </c>
      <c r="C29" s="95" t="s">
        <v>96</v>
      </c>
      <c r="D29" s="1199" t="s">
        <v>96</v>
      </c>
      <c r="E29" s="932">
        <v>14</v>
      </c>
      <c r="F29" s="97"/>
      <c r="G29" s="98">
        <f t="shared" si="0"/>
        <v>2</v>
      </c>
      <c r="H29" s="1323">
        <f t="shared" si="18"/>
        <v>16</v>
      </c>
      <c r="I29" s="606"/>
      <c r="J29" s="607"/>
      <c r="K29" s="606"/>
      <c r="L29" s="606"/>
      <c r="M29" s="606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100"/>
      <c r="Y29" s="1186">
        <f t="shared" si="1"/>
        <v>0</v>
      </c>
      <c r="Z29" s="399" t="str">
        <f t="shared" si="21"/>
        <v>-</v>
      </c>
      <c r="AA29" s="101"/>
      <c r="AB29" s="1266">
        <f t="shared" si="3"/>
        <v>16</v>
      </c>
      <c r="AC29" s="103" t="str">
        <f t="shared" si="19"/>
        <v>Puno!</v>
      </c>
      <c r="AD29" s="105">
        <v>1</v>
      </c>
      <c r="AE29" s="106">
        <v>1</v>
      </c>
      <c r="AF29" s="106"/>
      <c r="AG29" s="106"/>
      <c r="AH29" s="106"/>
      <c r="AI29" s="106"/>
      <c r="AJ29" s="600"/>
      <c r="AK29" s="600"/>
      <c r="AL29" s="106"/>
      <c r="AM29" s="106"/>
      <c r="AN29" s="106"/>
      <c r="AO29" s="106"/>
      <c r="AP29" s="106"/>
      <c r="AQ29" s="106"/>
      <c r="AR29" s="106"/>
      <c r="AS29" s="106"/>
      <c r="AT29" s="106"/>
      <c r="AU29" s="931">
        <v>1</v>
      </c>
      <c r="AV29" s="108">
        <f t="shared" si="4"/>
        <v>3</v>
      </c>
      <c r="AW29" s="109">
        <v>3</v>
      </c>
      <c r="AX29" s="110" t="str">
        <f t="shared" si="5"/>
        <v>Točno!"</v>
      </c>
      <c r="AY29" s="111">
        <f t="shared" si="6"/>
        <v>0</v>
      </c>
      <c r="AZ29" s="1297">
        <f t="shared" si="7"/>
        <v>19</v>
      </c>
      <c r="BA29" s="112">
        <f t="shared" si="8"/>
        <v>7</v>
      </c>
      <c r="BB29" s="113">
        <f t="shared" si="9"/>
        <v>7</v>
      </c>
      <c r="BC29" s="114">
        <f t="shared" si="10"/>
        <v>2</v>
      </c>
      <c r="BD29" s="115">
        <f t="shared" si="11"/>
        <v>0</v>
      </c>
      <c r="BE29" s="115">
        <f t="shared" si="12"/>
        <v>0</v>
      </c>
      <c r="BF29" s="116">
        <f t="shared" si="13"/>
        <v>12</v>
      </c>
      <c r="BG29" s="117">
        <f t="shared" si="14"/>
        <v>21</v>
      </c>
      <c r="BH29" s="118" t="str">
        <f t="shared" si="15"/>
        <v>40</v>
      </c>
      <c r="BI29" s="1289">
        <f t="shared" si="20"/>
        <v>40</v>
      </c>
      <c r="BJ29" s="119">
        <f t="shared" si="16"/>
        <v>21</v>
      </c>
      <c r="BK29" s="1227" t="str">
        <f t="shared" si="17"/>
        <v>PUNO</v>
      </c>
      <c r="BL29" s="838"/>
      <c r="BM29" s="1301"/>
      <c r="BN29" s="1301"/>
      <c r="BO29" s="837"/>
      <c r="BP29" s="861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861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861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</row>
    <row r="30" spans="1:269" s="139" customFormat="1" ht="27" customHeight="1" x14ac:dyDescent="0.25">
      <c r="A30" s="39"/>
      <c r="B30" s="121"/>
      <c r="C30" s="28"/>
      <c r="D30" s="132"/>
      <c r="E30" s="122"/>
      <c r="F30" s="6"/>
      <c r="G30" s="123"/>
      <c r="H30" s="12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24"/>
      <c r="X30" s="124"/>
      <c r="Y30" s="124"/>
      <c r="Z30" s="124"/>
      <c r="AA30" s="6"/>
      <c r="AB30" s="122"/>
      <c r="AC30" s="125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127"/>
      <c r="AW30" s="128"/>
      <c r="AX30" s="129"/>
      <c r="AY30" s="130"/>
      <c r="AZ30" s="192"/>
      <c r="BA30" s="131"/>
      <c r="BB30" s="131"/>
      <c r="BC30" s="132"/>
      <c r="BD30" s="133"/>
      <c r="BE30" s="133"/>
      <c r="BF30" s="134"/>
      <c r="BG30" s="135"/>
      <c r="BH30" s="136"/>
      <c r="BI30" s="137"/>
      <c r="BJ30" s="138"/>
      <c r="BK30" s="1228"/>
      <c r="BL30" s="28"/>
      <c r="BM30" s="1302"/>
      <c r="BN30" s="1302"/>
      <c r="BO30" s="126"/>
      <c r="BP30" s="126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126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126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</row>
    <row r="31" spans="1:269" s="3" customFormat="1" x14ac:dyDescent="0.3">
      <c r="A31" s="140"/>
      <c r="B31" s="141" t="s">
        <v>97</v>
      </c>
      <c r="C31" s="142" t="s">
        <v>98</v>
      </c>
      <c r="D31" s="582" t="s">
        <v>99</v>
      </c>
      <c r="E31" s="96">
        <v>16</v>
      </c>
      <c r="F31" s="143"/>
      <c r="G31" s="144">
        <f>IF(ISBLANK(D31),"",2)</f>
        <v>2</v>
      </c>
      <c r="H31" s="1323">
        <f t="shared" ref="H31:H34" si="22">SUM(E31:G31)</f>
        <v>18</v>
      </c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5"/>
      <c r="X31" s="146"/>
      <c r="Y31" s="1186">
        <f t="shared" ref="Y31:Y41" si="23">SUM(I31:X31)</f>
        <v>0</v>
      </c>
      <c r="Z31" s="399" t="str">
        <f t="shared" ref="Z31:Z34" si="24">IF(Y31=0,"-",IF(Y31&lt;4,"Točno!",IF(Y31&gt;4,"Previše sati!","Netočno!")))</f>
        <v>-</v>
      </c>
      <c r="AA31" s="143"/>
      <c r="AB31" s="1266">
        <f>(H31+Y31+AA31)</f>
        <v>18</v>
      </c>
      <c r="AC31" s="147" t="str">
        <f>IF(AB31=0,"-",IF(AB31&lt;16,"Nepuno!",IF(AB31&gt;20,"Previše sati!","Puno!")))</f>
        <v>Puno!</v>
      </c>
      <c r="AD31" s="99">
        <v>1</v>
      </c>
      <c r="AE31" s="99">
        <v>1</v>
      </c>
      <c r="AF31" s="99">
        <v>2</v>
      </c>
      <c r="AG31" s="99"/>
      <c r="AH31" s="99"/>
      <c r="AI31" s="99"/>
      <c r="AJ31" s="604"/>
      <c r="AK31" s="604"/>
      <c r="AL31" s="148"/>
      <c r="AM31" s="148"/>
      <c r="AN31" s="148"/>
      <c r="AO31" s="148"/>
      <c r="AP31" s="148"/>
      <c r="AQ31" s="148"/>
      <c r="AR31" s="148"/>
      <c r="AS31" s="149"/>
      <c r="AT31" s="149"/>
      <c r="AU31" s="148"/>
      <c r="AV31" s="150">
        <f>SUM(AD31:AU31)</f>
        <v>4</v>
      </c>
      <c r="AW31" s="151">
        <f>(BJ31-AB31)</f>
        <v>4</v>
      </c>
      <c r="AX31" s="152" t="str">
        <f>IF(AV31&lt;1,"Netočno!",IF(AV31&lt;AW31,"Premalo sati!",IF(AV31&gt;AW31,"Previše sati!","Točno!""")))</f>
        <v>Točno!"</v>
      </c>
      <c r="AY31" s="153">
        <f>(AW31-AV31)</f>
        <v>0</v>
      </c>
      <c r="AZ31" s="1288">
        <f>(AB31+AV31)</f>
        <v>22</v>
      </c>
      <c r="BA31" s="1247">
        <f>(E31+F31)*30/60</f>
        <v>8</v>
      </c>
      <c r="BB31" s="154">
        <f>CEILING(BA31, 0.5)</f>
        <v>8</v>
      </c>
      <c r="BC31" s="155">
        <f>IF(ISBLANK(D31),"0",2)</f>
        <v>2</v>
      </c>
      <c r="BD31" s="156">
        <f>(W31+AS31)</f>
        <v>0</v>
      </c>
      <c r="BE31" s="156">
        <f>(AT31+X31)</f>
        <v>0</v>
      </c>
      <c r="BF31" s="157">
        <f>IF(AZ31=0,"-",BH31-AZ31-BB31-BC31-BD31-BE31-AY31)</f>
        <v>8</v>
      </c>
      <c r="BG31" s="158">
        <f>IF(AB31=0,"0",BH31-AZ31-AY31)</f>
        <v>18</v>
      </c>
      <c r="BH31" s="159" t="str">
        <f>IF(AB31=0,"-",IF(AB31&gt;15,"40",AB31*40/18))</f>
        <v>40</v>
      </c>
      <c r="BI31" s="1289">
        <f t="shared" ref="BI31:BI34" si="25">IF(BH31=0,"-",AZ31+BG31)</f>
        <v>40</v>
      </c>
      <c r="BJ31" s="160">
        <f>ROUND(22*BH31/40,0)</f>
        <v>22</v>
      </c>
      <c r="BK31" s="1229" t="str">
        <f>IF(BI31=0,"0",IF(BI31&gt;40,"PREKOVREMENO",IF(BI31=40,"PUNO","NEPUNO")))</f>
        <v>PUNO</v>
      </c>
      <c r="BL31" s="866"/>
      <c r="BM31" s="1303">
        <v>0</v>
      </c>
      <c r="BN31" s="1303">
        <f t="shared" ref="BN31:BN34" si="26">(BM31*0.5)</f>
        <v>0</v>
      </c>
      <c r="BO31" s="104">
        <f t="shared" ref="BO31:BO34" si="27">(BM31+BN31)</f>
        <v>0</v>
      </c>
      <c r="BP31" s="861"/>
      <c r="BQ31" s="162"/>
      <c r="BR31" s="163"/>
      <c r="BS31" s="163"/>
      <c r="BT31" s="163"/>
      <c r="BU31" s="164"/>
      <c r="BV31" s="164"/>
      <c r="BW31" s="164"/>
      <c r="BX31" s="164"/>
      <c r="BY31" s="164"/>
      <c r="BZ31" s="162"/>
      <c r="CA31" s="162"/>
      <c r="CB31" s="163"/>
      <c r="CC31" s="163"/>
      <c r="CD31" s="162"/>
      <c r="CE31" s="165"/>
      <c r="CF31" s="165"/>
      <c r="CG31" s="165"/>
      <c r="CH31" s="165"/>
      <c r="CI31" s="165"/>
      <c r="CJ31" s="861"/>
      <c r="CK31" s="162"/>
      <c r="CL31" s="163"/>
      <c r="CM31" s="163"/>
      <c r="CN31" s="163"/>
      <c r="CO31" s="164"/>
      <c r="CP31" s="164"/>
      <c r="CQ31" s="164"/>
      <c r="CR31" s="164"/>
      <c r="CS31" s="164"/>
      <c r="CT31" s="162"/>
      <c r="CU31" s="162"/>
      <c r="CV31" s="163"/>
      <c r="CW31" s="163"/>
      <c r="CX31" s="162"/>
      <c r="CY31" s="165"/>
      <c r="CZ31" s="165"/>
      <c r="DA31" s="165"/>
      <c r="DB31" s="165"/>
      <c r="DC31" s="165"/>
      <c r="DD31" s="861"/>
      <c r="DE31" s="162"/>
      <c r="DF31" s="163"/>
      <c r="DG31" s="163"/>
      <c r="DH31" s="163"/>
      <c r="DI31" s="164"/>
      <c r="DJ31" s="164"/>
      <c r="DK31" s="164"/>
      <c r="DL31" s="164"/>
      <c r="DM31" s="164"/>
      <c r="DN31" s="162"/>
      <c r="DO31" s="162"/>
      <c r="DP31" s="163"/>
      <c r="DQ31" s="163"/>
      <c r="DR31" s="162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  <c r="GI31" s="165"/>
      <c r="GJ31" s="165"/>
      <c r="GK31" s="165"/>
      <c r="GL31" s="165"/>
      <c r="GM31" s="165"/>
      <c r="GN31" s="165"/>
      <c r="GO31" s="165"/>
      <c r="GP31" s="165"/>
      <c r="GQ31" s="165"/>
      <c r="GR31" s="165"/>
      <c r="GS31" s="165"/>
      <c r="GT31" s="165"/>
      <c r="GU31" s="165"/>
      <c r="GV31" s="165"/>
      <c r="GW31" s="165"/>
      <c r="GX31" s="165"/>
      <c r="GY31" s="165"/>
      <c r="GZ31" s="165"/>
      <c r="HA31" s="165"/>
      <c r="HB31" s="165"/>
      <c r="HC31" s="165"/>
      <c r="HD31" s="165"/>
      <c r="HE31" s="165"/>
      <c r="HF31" s="165"/>
      <c r="HG31" s="165"/>
      <c r="HH31" s="165"/>
      <c r="HI31" s="165"/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165"/>
      <c r="HV31" s="165"/>
      <c r="HW31" s="165"/>
      <c r="HX31" s="165"/>
      <c r="HY31" s="165"/>
      <c r="HZ31" s="165"/>
      <c r="IA31" s="165"/>
      <c r="IB31" s="165"/>
      <c r="IC31" s="165"/>
      <c r="ID31" s="165"/>
      <c r="IE31" s="165"/>
      <c r="IF31" s="165"/>
      <c r="IG31" s="165"/>
      <c r="IH31" s="165"/>
      <c r="II31" s="165"/>
      <c r="IJ31" s="165"/>
      <c r="IK31" s="165"/>
      <c r="IL31" s="165"/>
      <c r="IM31" s="165"/>
      <c r="IN31" s="165"/>
      <c r="IO31" s="165"/>
      <c r="IP31" s="165"/>
      <c r="IQ31" s="165"/>
      <c r="IR31" s="165"/>
      <c r="IS31" s="165"/>
      <c r="IT31" s="165"/>
      <c r="IU31" s="165"/>
      <c r="IV31" s="165"/>
      <c r="IW31" s="165"/>
      <c r="IX31" s="165"/>
      <c r="IY31" s="165"/>
      <c r="IZ31" s="165"/>
      <c r="JA31" s="165"/>
      <c r="JB31" s="165"/>
      <c r="JC31" s="165"/>
      <c r="JD31" s="165"/>
      <c r="JE31" s="165"/>
      <c r="JF31" s="165"/>
      <c r="JG31" s="165"/>
      <c r="JH31" s="165"/>
      <c r="JI31" s="165"/>
    </row>
    <row r="32" spans="1:269" s="3" customFormat="1" x14ac:dyDescent="0.3">
      <c r="A32" s="140"/>
      <c r="B32" s="141" t="s">
        <v>97</v>
      </c>
      <c r="C32" s="142" t="s">
        <v>100</v>
      </c>
      <c r="D32" s="582" t="s">
        <v>101</v>
      </c>
      <c r="E32" s="96">
        <v>15</v>
      </c>
      <c r="F32" s="143"/>
      <c r="G32" s="144">
        <f>IF(ISBLANK(D32),"",2)</f>
        <v>2</v>
      </c>
      <c r="H32" s="1323">
        <f t="shared" si="22"/>
        <v>17</v>
      </c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5"/>
      <c r="X32" s="146"/>
      <c r="Y32" s="1186">
        <f t="shared" si="23"/>
        <v>0</v>
      </c>
      <c r="Z32" s="399" t="str">
        <f t="shared" si="24"/>
        <v>-</v>
      </c>
      <c r="AA32" s="143"/>
      <c r="AB32" s="1266">
        <f>(H32+Y32+AA32)</f>
        <v>17</v>
      </c>
      <c r="AC32" s="147" t="str">
        <f>IF(AB32=0,"-",IF(AB32&lt;16,"Nepuno!",IF(AB32&gt;20,"Previše sati!","Puno!")))</f>
        <v>Puno!</v>
      </c>
      <c r="AD32" s="99">
        <v>1</v>
      </c>
      <c r="AE32" s="99"/>
      <c r="AF32" s="99">
        <v>3</v>
      </c>
      <c r="AG32" s="99"/>
      <c r="AH32" s="99"/>
      <c r="AI32" s="1192">
        <v>1</v>
      </c>
      <c r="AJ32" s="604"/>
      <c r="AK32" s="604"/>
      <c r="AL32" s="148"/>
      <c r="AM32" s="148"/>
      <c r="AN32" s="148"/>
      <c r="AO32" s="148"/>
      <c r="AP32" s="148"/>
      <c r="AQ32" s="148"/>
      <c r="AR32" s="148"/>
      <c r="AS32" s="149"/>
      <c r="AT32" s="149"/>
      <c r="AU32" s="148"/>
      <c r="AV32" s="150">
        <f>SUM(AD32:AU32)</f>
        <v>5</v>
      </c>
      <c r="AW32" s="151">
        <f>(BJ32-AB32)</f>
        <v>5</v>
      </c>
      <c r="AX32" s="152" t="str">
        <f>IF(AV32&lt;1,"Netočno!",IF(AV32&lt;AW32,"Premalo sati!",IF(AV32&gt;AW32,"Previše sati!","Točno!""")))</f>
        <v>Točno!"</v>
      </c>
      <c r="AY32" s="153">
        <f>(AW32-AV32)</f>
        <v>0</v>
      </c>
      <c r="AZ32" s="1288">
        <f>(AB32+AV32)</f>
        <v>22</v>
      </c>
      <c r="BA32" s="1247">
        <f>(E32+F32)*30/60</f>
        <v>7.5</v>
      </c>
      <c r="BB32" s="154">
        <f>CEILING(BA32, 0.5)</f>
        <v>7.5</v>
      </c>
      <c r="BC32" s="155">
        <f>IF(ISBLANK(D32),"0",2)</f>
        <v>2</v>
      </c>
      <c r="BD32" s="156">
        <f>(W32+AS32)</f>
        <v>0</v>
      </c>
      <c r="BE32" s="156">
        <f>(AT32+X32)</f>
        <v>0</v>
      </c>
      <c r="BF32" s="157">
        <f>IF(AZ32=0,"-",BH32-AZ32-BB32-BC32-BD32-BE32-AY32)</f>
        <v>8.5</v>
      </c>
      <c r="BG32" s="158">
        <f>IF(AB32=0,"0",BH32-AZ32-AY32)</f>
        <v>18</v>
      </c>
      <c r="BH32" s="159" t="str">
        <f>IF(AB32=0,"-",IF(AB32&gt;15,"40",AB32*40/18))</f>
        <v>40</v>
      </c>
      <c r="BI32" s="1289">
        <f t="shared" si="25"/>
        <v>40</v>
      </c>
      <c r="BJ32" s="160">
        <f>ROUND(22*BH32/40,0)</f>
        <v>22</v>
      </c>
      <c r="BK32" s="1229" t="str">
        <f>IF(BI32=0,"0",IF(BI32&gt;40,"PREKOVREMENO",IF(BI32=40,"PUNO","NEPUNO")))</f>
        <v>PUNO</v>
      </c>
      <c r="BL32" s="866"/>
      <c r="BM32" s="1303">
        <v>0</v>
      </c>
      <c r="BN32" s="1303">
        <f t="shared" si="26"/>
        <v>0</v>
      </c>
      <c r="BO32" s="104">
        <f t="shared" si="27"/>
        <v>0</v>
      </c>
      <c r="BP32" s="861"/>
      <c r="BQ32" s="162"/>
      <c r="BR32" s="163"/>
      <c r="BS32" s="163"/>
      <c r="BT32" s="163"/>
      <c r="BU32" s="164"/>
      <c r="BV32" s="164"/>
      <c r="BW32" s="164"/>
      <c r="BX32" s="164"/>
      <c r="BY32" s="164"/>
      <c r="BZ32" s="162"/>
      <c r="CA32" s="162"/>
      <c r="CB32" s="163"/>
      <c r="CC32" s="163"/>
      <c r="CD32" s="162"/>
      <c r="CE32" s="165"/>
      <c r="CF32" s="165"/>
      <c r="CG32" s="165"/>
      <c r="CH32" s="165"/>
      <c r="CI32" s="165"/>
      <c r="CJ32" s="861"/>
      <c r="CK32" s="162"/>
      <c r="CL32" s="163"/>
      <c r="CM32" s="163"/>
      <c r="CN32" s="163"/>
      <c r="CO32" s="164"/>
      <c r="CP32" s="164"/>
      <c r="CQ32" s="164"/>
      <c r="CR32" s="164"/>
      <c r="CS32" s="164"/>
      <c r="CT32" s="162"/>
      <c r="CU32" s="162"/>
      <c r="CV32" s="163"/>
      <c r="CW32" s="163"/>
      <c r="CX32" s="162"/>
      <c r="CY32" s="165"/>
      <c r="CZ32" s="165"/>
      <c r="DA32" s="165"/>
      <c r="DB32" s="165"/>
      <c r="DC32" s="165"/>
      <c r="DD32" s="861"/>
      <c r="DE32" s="162"/>
      <c r="DF32" s="163"/>
      <c r="DG32" s="163"/>
      <c r="DH32" s="163"/>
      <c r="DI32" s="164"/>
      <c r="DJ32" s="164"/>
      <c r="DK32" s="164"/>
      <c r="DL32" s="164"/>
      <c r="DM32" s="164"/>
      <c r="DN32" s="162"/>
      <c r="DO32" s="162"/>
      <c r="DP32" s="163"/>
      <c r="DQ32" s="163"/>
      <c r="DR32" s="162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  <c r="IW32" s="165"/>
      <c r="IX32" s="165"/>
      <c r="IY32" s="165"/>
      <c r="IZ32" s="165"/>
      <c r="JA32" s="165"/>
      <c r="JB32" s="165"/>
      <c r="JC32" s="165"/>
      <c r="JD32" s="165"/>
      <c r="JE32" s="165"/>
      <c r="JF32" s="165"/>
      <c r="JG32" s="165"/>
      <c r="JH32" s="165"/>
      <c r="JI32" s="165"/>
    </row>
    <row r="33" spans="1:269" s="3" customFormat="1" x14ac:dyDescent="0.3">
      <c r="A33" s="140"/>
      <c r="B33" s="141" t="s">
        <v>97</v>
      </c>
      <c r="C33" s="142" t="s">
        <v>102</v>
      </c>
      <c r="D33" s="582" t="s">
        <v>103</v>
      </c>
      <c r="E33" s="96">
        <v>15</v>
      </c>
      <c r="F33" s="143"/>
      <c r="G33" s="144">
        <f>IF(ISBLANK(D33),"",2)</f>
        <v>2</v>
      </c>
      <c r="H33" s="1323">
        <f t="shared" si="22"/>
        <v>17</v>
      </c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5"/>
      <c r="X33" s="146"/>
      <c r="Y33" s="1186">
        <f t="shared" si="23"/>
        <v>0</v>
      </c>
      <c r="Z33" s="399" t="str">
        <f t="shared" si="24"/>
        <v>-</v>
      </c>
      <c r="AA33" s="143"/>
      <c r="AB33" s="1266">
        <f>(H33+Y33+AA33)</f>
        <v>17</v>
      </c>
      <c r="AC33" s="147" t="str">
        <f>IF(AB33=0,"-",IF(AB33&lt;16,"Nepuno!",IF(AB33&gt;20,"Previše sati!","Puno!")))</f>
        <v>Puno!</v>
      </c>
      <c r="AD33" s="99">
        <v>1</v>
      </c>
      <c r="AE33" s="99"/>
      <c r="AF33" s="99">
        <v>3</v>
      </c>
      <c r="AG33" s="99">
        <v>1</v>
      </c>
      <c r="AH33" s="99"/>
      <c r="AI33" s="99"/>
      <c r="AJ33" s="604"/>
      <c r="AK33" s="604"/>
      <c r="AL33" s="148"/>
      <c r="AM33" s="148"/>
      <c r="AN33" s="148"/>
      <c r="AO33" s="148"/>
      <c r="AP33" s="148"/>
      <c r="AQ33" s="148"/>
      <c r="AR33" s="148"/>
      <c r="AS33" s="149"/>
      <c r="AT33" s="149"/>
      <c r="AU33" s="148"/>
      <c r="AV33" s="150">
        <f>SUM(AD33:AU33)</f>
        <v>5</v>
      </c>
      <c r="AW33" s="151">
        <f>(BJ33-AB33)</f>
        <v>5</v>
      </c>
      <c r="AX33" s="152" t="str">
        <f>IF(AV33&lt;1,"Netočno!",IF(AV33&lt;AW33,"Premalo sati!",IF(AV33&gt;AW33,"Previše sati!","Točno!""")))</f>
        <v>Točno!"</v>
      </c>
      <c r="AY33" s="153">
        <f>(AW33-AV33)</f>
        <v>0</v>
      </c>
      <c r="AZ33" s="1288">
        <f>(AB33+AV33)</f>
        <v>22</v>
      </c>
      <c r="BA33" s="1247">
        <f>(E33+F33)*30/60</f>
        <v>7.5</v>
      </c>
      <c r="BB33" s="154">
        <f>CEILING(BA33, 0.5)</f>
        <v>7.5</v>
      </c>
      <c r="BC33" s="155">
        <f>IF(ISBLANK(D33),"0",2)</f>
        <v>2</v>
      </c>
      <c r="BD33" s="156">
        <f>(W33+AS33)</f>
        <v>0</v>
      </c>
      <c r="BE33" s="156">
        <f>(AT33+X33)</f>
        <v>0</v>
      </c>
      <c r="BF33" s="157">
        <f>IF(AZ33=0,"-",BH33-AZ33-BB33-BC33-BD33-BE33-AY33)</f>
        <v>8.5</v>
      </c>
      <c r="BG33" s="158">
        <f>IF(AB33=0,"0",BH33-AZ33-AY33)</f>
        <v>18</v>
      </c>
      <c r="BH33" s="159" t="str">
        <f>IF(AB33=0,"-",IF(AB33&gt;15,"40",AB33*40/18))</f>
        <v>40</v>
      </c>
      <c r="BI33" s="1289">
        <f t="shared" si="25"/>
        <v>40</v>
      </c>
      <c r="BJ33" s="160">
        <f>ROUND(22*BH33/40,0)</f>
        <v>22</v>
      </c>
      <c r="BK33" s="1229" t="str">
        <f>IF(BI33=0,"0",IF(BI33&gt;40,"PREKOVREMENO",IF(BI33=40,"PUNO","NEPUNO")))</f>
        <v>PUNO</v>
      </c>
      <c r="BL33" s="866"/>
      <c r="BM33" s="1303">
        <v>0</v>
      </c>
      <c r="BN33" s="1303">
        <f t="shared" si="26"/>
        <v>0</v>
      </c>
      <c r="BO33" s="104">
        <f t="shared" si="27"/>
        <v>0</v>
      </c>
      <c r="BP33" s="861"/>
      <c r="BQ33" s="162"/>
      <c r="BR33" s="163"/>
      <c r="BS33" s="163"/>
      <c r="BT33" s="163"/>
      <c r="BU33" s="164"/>
      <c r="BV33" s="164"/>
      <c r="BW33" s="164"/>
      <c r="BX33" s="164"/>
      <c r="BY33" s="164"/>
      <c r="BZ33" s="162"/>
      <c r="CA33" s="162"/>
      <c r="CB33" s="163"/>
      <c r="CC33" s="163"/>
      <c r="CD33" s="162"/>
      <c r="CE33" s="165"/>
      <c r="CF33" s="165"/>
      <c r="CG33" s="165"/>
      <c r="CH33" s="165"/>
      <c r="CI33" s="165"/>
      <c r="CJ33" s="861"/>
      <c r="CK33" s="162"/>
      <c r="CL33" s="163"/>
      <c r="CM33" s="163"/>
      <c r="CN33" s="163"/>
      <c r="CO33" s="164"/>
      <c r="CP33" s="164"/>
      <c r="CQ33" s="164"/>
      <c r="CR33" s="164"/>
      <c r="CS33" s="164"/>
      <c r="CT33" s="162"/>
      <c r="CU33" s="162"/>
      <c r="CV33" s="163"/>
      <c r="CW33" s="163"/>
      <c r="CX33" s="162"/>
      <c r="CY33" s="165"/>
      <c r="CZ33" s="165"/>
      <c r="DA33" s="165"/>
      <c r="DB33" s="165"/>
      <c r="DC33" s="165"/>
      <c r="DD33" s="861"/>
      <c r="DE33" s="162"/>
      <c r="DF33" s="163"/>
      <c r="DG33" s="163"/>
      <c r="DH33" s="163"/>
      <c r="DI33" s="164"/>
      <c r="DJ33" s="164"/>
      <c r="DK33" s="164"/>
      <c r="DL33" s="164"/>
      <c r="DM33" s="164"/>
      <c r="DN33" s="162"/>
      <c r="DO33" s="162"/>
      <c r="DP33" s="163"/>
      <c r="DQ33" s="163"/>
      <c r="DR33" s="162"/>
      <c r="DS33" s="165"/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65"/>
      <c r="EH33" s="165"/>
      <c r="EI33" s="165"/>
      <c r="EJ33" s="165"/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A33" s="165"/>
      <c r="FB33" s="165"/>
      <c r="FC33" s="165"/>
      <c r="FD33" s="165"/>
      <c r="FE33" s="165"/>
      <c r="FF33" s="165"/>
      <c r="FG33" s="165"/>
      <c r="FH33" s="165"/>
      <c r="FI33" s="165"/>
      <c r="FJ33" s="165"/>
      <c r="FK33" s="165"/>
      <c r="FL33" s="165"/>
      <c r="FM33" s="165"/>
      <c r="FN33" s="165"/>
      <c r="FO33" s="165"/>
      <c r="FP33" s="165"/>
      <c r="FQ33" s="165"/>
      <c r="FR33" s="165"/>
      <c r="FS33" s="165"/>
      <c r="FT33" s="165"/>
      <c r="FU33" s="165"/>
      <c r="FV33" s="165"/>
      <c r="FW33" s="165"/>
      <c r="FX33" s="165"/>
      <c r="FY33" s="165"/>
      <c r="FZ33" s="165"/>
      <c r="GA33" s="165"/>
      <c r="GB33" s="165"/>
      <c r="GC33" s="165"/>
      <c r="GD33" s="165"/>
      <c r="GE33" s="165"/>
      <c r="GF33" s="165"/>
      <c r="GG33" s="165"/>
      <c r="GH33" s="165"/>
      <c r="GI33" s="165"/>
      <c r="GJ33" s="165"/>
      <c r="GK33" s="165"/>
      <c r="GL33" s="165"/>
      <c r="GM33" s="165"/>
      <c r="GN33" s="165"/>
      <c r="GO33" s="165"/>
      <c r="GP33" s="165"/>
      <c r="GQ33" s="165"/>
      <c r="GR33" s="165"/>
      <c r="GS33" s="165"/>
      <c r="GT33" s="165"/>
      <c r="GU33" s="165"/>
      <c r="GV33" s="165"/>
      <c r="GW33" s="165"/>
      <c r="GX33" s="165"/>
      <c r="GY33" s="165"/>
      <c r="GZ33" s="165"/>
      <c r="HA33" s="165"/>
      <c r="HB33" s="165"/>
      <c r="HC33" s="165"/>
      <c r="HD33" s="165"/>
      <c r="HE33" s="165"/>
      <c r="HF33" s="165"/>
      <c r="HG33" s="165"/>
      <c r="HH33" s="165"/>
      <c r="HI33" s="165"/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165"/>
      <c r="HV33" s="165"/>
      <c r="HW33" s="165"/>
      <c r="HX33" s="165"/>
      <c r="HY33" s="165"/>
      <c r="HZ33" s="165"/>
      <c r="IA33" s="165"/>
      <c r="IB33" s="165"/>
      <c r="IC33" s="165"/>
      <c r="ID33" s="165"/>
      <c r="IE33" s="165"/>
      <c r="IF33" s="165"/>
      <c r="IG33" s="165"/>
      <c r="IH33" s="165"/>
      <c r="II33" s="165"/>
      <c r="IJ33" s="165"/>
      <c r="IK33" s="165"/>
      <c r="IL33" s="165"/>
      <c r="IM33" s="165"/>
      <c r="IN33" s="165"/>
      <c r="IO33" s="165"/>
      <c r="IP33" s="165"/>
      <c r="IQ33" s="165"/>
      <c r="IR33" s="165"/>
      <c r="IS33" s="165"/>
      <c r="IT33" s="165"/>
      <c r="IU33" s="165"/>
      <c r="IV33" s="165"/>
      <c r="IW33" s="165"/>
      <c r="IX33" s="165"/>
      <c r="IY33" s="165"/>
      <c r="IZ33" s="165"/>
      <c r="JA33" s="165"/>
      <c r="JB33" s="165"/>
      <c r="JC33" s="165"/>
      <c r="JD33" s="165"/>
      <c r="JE33" s="165"/>
      <c r="JF33" s="165"/>
      <c r="JG33" s="165"/>
      <c r="JH33" s="165"/>
      <c r="JI33" s="165"/>
    </row>
    <row r="34" spans="1:269" s="3" customFormat="1" x14ac:dyDescent="0.3">
      <c r="A34" s="140"/>
      <c r="B34" s="141" t="s">
        <v>97</v>
      </c>
      <c r="C34" s="142" t="s">
        <v>104</v>
      </c>
      <c r="D34" s="582" t="s">
        <v>105</v>
      </c>
      <c r="E34" s="96">
        <v>16</v>
      </c>
      <c r="F34" s="143"/>
      <c r="G34" s="144">
        <f>IF(ISBLANK(D34),"",2)</f>
        <v>2</v>
      </c>
      <c r="H34" s="1323">
        <f t="shared" si="22"/>
        <v>18</v>
      </c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5"/>
      <c r="X34" s="146"/>
      <c r="Y34" s="1186">
        <f t="shared" si="23"/>
        <v>0</v>
      </c>
      <c r="Z34" s="399" t="str">
        <f t="shared" si="24"/>
        <v>-</v>
      </c>
      <c r="AA34" s="143"/>
      <c r="AB34" s="1266">
        <f>(H34+Y34+AA34)</f>
        <v>18</v>
      </c>
      <c r="AC34" s="147" t="str">
        <f>IF(AB34=0,"-",IF(AB34&lt;16,"Nepuno!",IF(AB34&gt;20,"Previše sati!","Puno!")))</f>
        <v>Puno!</v>
      </c>
      <c r="AD34" s="99">
        <v>1</v>
      </c>
      <c r="AE34" s="99">
        <v>1</v>
      </c>
      <c r="AF34" s="99">
        <v>2</v>
      </c>
      <c r="AG34" s="99"/>
      <c r="AH34" s="99"/>
      <c r="AI34" s="99"/>
      <c r="AJ34" s="604"/>
      <c r="AK34" s="604"/>
      <c r="AL34" s="148"/>
      <c r="AM34" s="148"/>
      <c r="AN34" s="148"/>
      <c r="AO34" s="148"/>
      <c r="AP34" s="148"/>
      <c r="AQ34" s="148"/>
      <c r="AR34" s="148"/>
      <c r="AS34" s="149"/>
      <c r="AT34" s="149"/>
      <c r="AU34" s="148"/>
      <c r="AV34" s="150">
        <f>SUM(AD34:AU34)</f>
        <v>4</v>
      </c>
      <c r="AW34" s="151">
        <f>(BJ34-AB34)</f>
        <v>4</v>
      </c>
      <c r="AX34" s="152" t="str">
        <f>IF(AV34&lt;1,"Netočno!",IF(AV34&lt;AW34,"Premalo sati!",IF(AV34&gt;AW34,"Previše sati!","Točno!""")))</f>
        <v>Točno!"</v>
      </c>
      <c r="AY34" s="153">
        <f>(AW34-AV34)</f>
        <v>0</v>
      </c>
      <c r="AZ34" s="1288">
        <f>(AB34+AV34)</f>
        <v>22</v>
      </c>
      <c r="BA34" s="1247">
        <f>(E34+F34)*30/60</f>
        <v>8</v>
      </c>
      <c r="BB34" s="154">
        <f>CEILING(BA34, 0.5)</f>
        <v>8</v>
      </c>
      <c r="BC34" s="155">
        <f>IF(ISBLANK(D34),"0",2)</f>
        <v>2</v>
      </c>
      <c r="BD34" s="156">
        <f>(W34+AS34)</f>
        <v>0</v>
      </c>
      <c r="BE34" s="156">
        <f>(AT34+X34)</f>
        <v>0</v>
      </c>
      <c r="BF34" s="157">
        <f>IF(AZ34=0,"-",BH34-AZ34-BB34-BC34-BD34-BE34-AY34)</f>
        <v>8</v>
      </c>
      <c r="BG34" s="158">
        <f>IF(AB34=0,"0",BH34-AZ34-AY34)</f>
        <v>18</v>
      </c>
      <c r="BH34" s="159" t="str">
        <f>IF(AB34=0,"-",IF(AB34&gt;15,"40",AB34*40/18))</f>
        <v>40</v>
      </c>
      <c r="BI34" s="1289">
        <f t="shared" si="25"/>
        <v>40</v>
      </c>
      <c r="BJ34" s="160">
        <f>ROUND(22*BH34/40,0)</f>
        <v>22</v>
      </c>
      <c r="BK34" s="1229" t="str">
        <f>IF(BI34=0,"0",IF(BI34&gt;40,"PREKOVREMENO",IF(BI34=40,"PUNO","NEPUNO")))</f>
        <v>PUNO</v>
      </c>
      <c r="BL34" s="866"/>
      <c r="BM34" s="1303">
        <v>0</v>
      </c>
      <c r="BN34" s="1303">
        <f t="shared" si="26"/>
        <v>0</v>
      </c>
      <c r="BO34" s="104">
        <f t="shared" si="27"/>
        <v>0</v>
      </c>
      <c r="BP34" s="861"/>
      <c r="BQ34" s="162"/>
      <c r="BR34" s="163"/>
      <c r="BS34" s="163"/>
      <c r="BT34" s="163"/>
      <c r="BU34" s="164"/>
      <c r="BV34" s="164"/>
      <c r="BW34" s="164"/>
      <c r="BX34" s="164"/>
      <c r="BY34" s="164"/>
      <c r="BZ34" s="162"/>
      <c r="CA34" s="162"/>
      <c r="CB34" s="163"/>
      <c r="CC34" s="163"/>
      <c r="CD34" s="162"/>
      <c r="CE34" s="165"/>
      <c r="CF34" s="165"/>
      <c r="CG34" s="165"/>
      <c r="CH34" s="165"/>
      <c r="CI34" s="165"/>
      <c r="CJ34" s="861"/>
      <c r="CK34" s="162"/>
      <c r="CL34" s="163"/>
      <c r="CM34" s="163"/>
      <c r="CN34" s="163"/>
      <c r="CO34" s="164"/>
      <c r="CP34" s="164"/>
      <c r="CQ34" s="164"/>
      <c r="CR34" s="164"/>
      <c r="CS34" s="164"/>
      <c r="CT34" s="162"/>
      <c r="CU34" s="162"/>
      <c r="CV34" s="163"/>
      <c r="CW34" s="163"/>
      <c r="CX34" s="162"/>
      <c r="CY34" s="165"/>
      <c r="CZ34" s="165"/>
      <c r="DA34" s="165"/>
      <c r="DB34" s="165"/>
      <c r="DC34" s="165"/>
      <c r="DD34" s="861"/>
      <c r="DE34" s="162"/>
      <c r="DF34" s="163"/>
      <c r="DG34" s="163"/>
      <c r="DH34" s="163"/>
      <c r="DI34" s="164"/>
      <c r="DJ34" s="164"/>
      <c r="DK34" s="164"/>
      <c r="DL34" s="164"/>
      <c r="DM34" s="164"/>
      <c r="DN34" s="162"/>
      <c r="DO34" s="162"/>
      <c r="DP34" s="163"/>
      <c r="DQ34" s="163"/>
      <c r="DR34" s="162"/>
      <c r="DS34" s="165"/>
      <c r="DT34" s="165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65"/>
      <c r="EH34" s="165"/>
      <c r="EI34" s="165"/>
      <c r="EJ34" s="165"/>
      <c r="EK34" s="165"/>
      <c r="EL34" s="165"/>
      <c r="EM34" s="165"/>
      <c r="EN34" s="165"/>
      <c r="EO34" s="165"/>
      <c r="EP34" s="165"/>
      <c r="EQ34" s="165"/>
      <c r="ER34" s="165"/>
      <c r="ES34" s="165"/>
      <c r="ET34" s="165"/>
      <c r="EU34" s="165"/>
      <c r="EV34" s="165"/>
      <c r="EW34" s="165"/>
      <c r="EX34" s="165"/>
      <c r="EY34" s="165"/>
      <c r="EZ34" s="165"/>
      <c r="FA34" s="165"/>
      <c r="FB34" s="165"/>
      <c r="FC34" s="165"/>
      <c r="FD34" s="165"/>
      <c r="FE34" s="165"/>
      <c r="FF34" s="165"/>
      <c r="FG34" s="165"/>
      <c r="FH34" s="165"/>
      <c r="FI34" s="165"/>
      <c r="FJ34" s="165"/>
      <c r="FK34" s="165"/>
      <c r="FL34" s="165"/>
      <c r="FM34" s="165"/>
      <c r="FN34" s="165"/>
      <c r="FO34" s="165"/>
      <c r="FP34" s="165"/>
      <c r="FQ34" s="165"/>
      <c r="FR34" s="165"/>
      <c r="FS34" s="165"/>
      <c r="FT34" s="165"/>
      <c r="FU34" s="165"/>
      <c r="FV34" s="165"/>
      <c r="FW34" s="165"/>
      <c r="FX34" s="165"/>
      <c r="FY34" s="165"/>
      <c r="FZ34" s="165"/>
      <c r="GA34" s="165"/>
      <c r="GB34" s="165"/>
      <c r="GC34" s="165"/>
      <c r="GD34" s="165"/>
      <c r="GE34" s="165"/>
      <c r="GF34" s="165"/>
      <c r="GG34" s="165"/>
      <c r="GH34" s="165"/>
      <c r="GI34" s="165"/>
      <c r="GJ34" s="165"/>
      <c r="GK34" s="165"/>
      <c r="GL34" s="165"/>
      <c r="GM34" s="165"/>
      <c r="GN34" s="165"/>
      <c r="GO34" s="165"/>
      <c r="GP34" s="165"/>
      <c r="GQ34" s="165"/>
      <c r="GR34" s="165"/>
      <c r="GS34" s="165"/>
      <c r="GT34" s="165"/>
      <c r="GU34" s="165"/>
      <c r="GV34" s="165"/>
      <c r="GW34" s="165"/>
      <c r="GX34" s="165"/>
      <c r="GY34" s="165"/>
      <c r="GZ34" s="165"/>
      <c r="HA34" s="165"/>
      <c r="HB34" s="165"/>
      <c r="HC34" s="165"/>
      <c r="HD34" s="165"/>
      <c r="HE34" s="165"/>
      <c r="HF34" s="165"/>
      <c r="HG34" s="165"/>
      <c r="HH34" s="165"/>
      <c r="HI34" s="165"/>
      <c r="HJ34" s="165"/>
      <c r="HK34" s="165"/>
      <c r="HL34" s="165"/>
      <c r="HM34" s="165"/>
      <c r="HN34" s="165"/>
      <c r="HO34" s="165"/>
      <c r="HP34" s="165"/>
      <c r="HQ34" s="165"/>
      <c r="HR34" s="165"/>
      <c r="HS34" s="165"/>
      <c r="HT34" s="165"/>
      <c r="HU34" s="165"/>
      <c r="HV34" s="165"/>
      <c r="HW34" s="165"/>
      <c r="HX34" s="165"/>
      <c r="HY34" s="165"/>
      <c r="HZ34" s="165"/>
      <c r="IA34" s="165"/>
      <c r="IB34" s="165"/>
      <c r="IC34" s="165"/>
      <c r="ID34" s="165"/>
      <c r="IE34" s="165"/>
      <c r="IF34" s="165"/>
      <c r="IG34" s="165"/>
      <c r="IH34" s="165"/>
      <c r="II34" s="165"/>
      <c r="IJ34" s="165"/>
      <c r="IK34" s="165"/>
      <c r="IL34" s="165"/>
      <c r="IM34" s="165"/>
      <c r="IN34" s="165"/>
      <c r="IO34" s="165"/>
      <c r="IP34" s="165"/>
      <c r="IQ34" s="165"/>
      <c r="IR34" s="165"/>
      <c r="IS34" s="165"/>
      <c r="IT34" s="165"/>
      <c r="IU34" s="165"/>
      <c r="IV34" s="165"/>
      <c r="IW34" s="165"/>
      <c r="IX34" s="165"/>
      <c r="IY34" s="165"/>
      <c r="IZ34" s="165"/>
      <c r="JA34" s="165"/>
      <c r="JB34" s="165"/>
      <c r="JC34" s="165"/>
      <c r="JD34" s="165"/>
      <c r="JE34" s="165"/>
      <c r="JF34" s="165"/>
      <c r="JG34" s="165"/>
      <c r="JH34" s="165"/>
      <c r="JI34" s="165"/>
    </row>
    <row r="35" spans="1:269" s="39" customFormat="1" ht="29.25" customHeight="1" x14ac:dyDescent="0.2">
      <c r="A35" s="168"/>
      <c r="B35" s="121"/>
      <c r="C35" s="169"/>
      <c r="D35" s="1200"/>
      <c r="E35" s="171"/>
      <c r="F35" s="172"/>
      <c r="G35" s="173"/>
      <c r="H35" s="173"/>
      <c r="I35" s="173"/>
      <c r="J35" s="173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5"/>
      <c r="X35" s="175"/>
      <c r="Y35" s="174"/>
      <c r="Z35" s="174"/>
      <c r="AA35" s="174"/>
      <c r="AB35" s="176"/>
      <c r="AC35" s="177"/>
      <c r="AD35" s="170"/>
      <c r="AE35" s="179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80"/>
      <c r="AT35" s="180"/>
      <c r="AU35" s="170"/>
      <c r="AV35" s="181"/>
      <c r="AW35" s="182"/>
      <c r="AX35" s="183"/>
      <c r="AY35" s="184"/>
      <c r="AZ35" s="192"/>
      <c r="BA35" s="1253"/>
      <c r="BB35" s="185"/>
      <c r="BC35" s="186"/>
      <c r="BD35" s="187"/>
      <c r="BE35" s="187"/>
      <c r="BF35" s="188"/>
      <c r="BG35" s="189"/>
      <c r="BH35" s="190"/>
      <c r="BI35" s="192"/>
      <c r="BJ35" s="193"/>
      <c r="BK35" s="1295"/>
      <c r="BL35" s="1304"/>
      <c r="BM35" s="371"/>
      <c r="BN35" s="371"/>
      <c r="BO35" s="178"/>
      <c r="BP35" s="178"/>
      <c r="BQ35" s="194"/>
      <c r="BR35" s="194"/>
      <c r="BS35" s="194"/>
      <c r="BT35" s="194"/>
      <c r="BU35" s="195"/>
      <c r="BV35" s="196"/>
      <c r="BW35" s="196"/>
      <c r="BX35" s="196"/>
      <c r="BY35" s="197"/>
      <c r="BZ35" s="198"/>
      <c r="CA35" s="198"/>
      <c r="CB35" s="199"/>
      <c r="CC35" s="199"/>
      <c r="CD35" s="198"/>
      <c r="CE35" s="200"/>
      <c r="CF35" s="199"/>
      <c r="CG35" s="199"/>
      <c r="CH35" s="199"/>
      <c r="CI35" s="201"/>
      <c r="CJ35" s="178"/>
      <c r="CK35" s="194"/>
      <c r="CL35" s="194"/>
      <c r="CM35" s="194"/>
      <c r="CN35" s="194"/>
      <c r="CO35" s="195"/>
      <c r="CP35" s="196"/>
      <c r="CQ35" s="196"/>
      <c r="CR35" s="196"/>
      <c r="CS35" s="197"/>
      <c r="CT35" s="198"/>
      <c r="CU35" s="198"/>
      <c r="CV35" s="199"/>
      <c r="CW35" s="199"/>
      <c r="CX35" s="198"/>
      <c r="CY35" s="200"/>
      <c r="CZ35" s="199"/>
      <c r="DA35" s="199"/>
      <c r="DB35" s="199"/>
      <c r="DC35" s="201"/>
      <c r="DD35" s="178"/>
      <c r="DE35" s="194"/>
      <c r="DF35" s="194"/>
      <c r="DG35" s="194"/>
      <c r="DH35" s="194"/>
      <c r="DI35" s="195"/>
      <c r="DJ35" s="196"/>
      <c r="DK35" s="196"/>
      <c r="DL35" s="196"/>
      <c r="DM35" s="197"/>
      <c r="DN35" s="198"/>
      <c r="DO35" s="198"/>
      <c r="DP35" s="199"/>
      <c r="DQ35" s="199"/>
      <c r="DR35" s="198"/>
      <c r="DS35" s="200"/>
      <c r="DT35" s="199"/>
      <c r="DU35" s="199"/>
      <c r="DV35" s="199"/>
      <c r="DW35" s="201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  <c r="EU35" s="202"/>
      <c r="EV35" s="202"/>
      <c r="EW35" s="202"/>
      <c r="EX35" s="202"/>
      <c r="EY35" s="202"/>
      <c r="EZ35" s="202"/>
      <c r="FA35" s="202"/>
      <c r="FB35" s="202"/>
      <c r="FC35" s="202"/>
      <c r="FD35" s="202"/>
      <c r="FE35" s="202"/>
      <c r="FF35" s="202"/>
      <c r="FG35" s="202"/>
      <c r="FH35" s="202"/>
      <c r="FI35" s="202"/>
      <c r="FJ35" s="202"/>
      <c r="FK35" s="202"/>
      <c r="FL35" s="202"/>
      <c r="FM35" s="202"/>
      <c r="FN35" s="202"/>
      <c r="FO35" s="202"/>
      <c r="FP35" s="202"/>
      <c r="FQ35" s="202"/>
      <c r="FR35" s="202"/>
      <c r="FS35" s="202"/>
      <c r="FT35" s="202"/>
      <c r="FU35" s="202"/>
      <c r="FV35" s="202"/>
      <c r="FW35" s="202"/>
      <c r="FX35" s="202"/>
      <c r="FY35" s="202"/>
      <c r="FZ35" s="202"/>
      <c r="GA35" s="202"/>
      <c r="GB35" s="202"/>
      <c r="GC35" s="202"/>
      <c r="GD35" s="202"/>
      <c r="GE35" s="202"/>
      <c r="GF35" s="202"/>
      <c r="GG35" s="202"/>
      <c r="GH35" s="202"/>
      <c r="GI35" s="202"/>
      <c r="GJ35" s="202"/>
      <c r="GK35" s="202"/>
      <c r="GL35" s="202"/>
      <c r="GM35" s="202"/>
      <c r="GN35" s="202"/>
      <c r="GO35" s="202"/>
      <c r="GP35" s="202"/>
      <c r="GQ35" s="202"/>
      <c r="GR35" s="202"/>
      <c r="GS35" s="202"/>
      <c r="GT35" s="202"/>
      <c r="GU35" s="202"/>
      <c r="GV35" s="202"/>
      <c r="GW35" s="202"/>
      <c r="GX35" s="202"/>
      <c r="GY35" s="202"/>
      <c r="GZ35" s="202"/>
      <c r="HA35" s="202"/>
      <c r="HB35" s="202"/>
      <c r="HC35" s="202"/>
      <c r="HD35" s="202"/>
      <c r="HE35" s="202"/>
      <c r="HF35" s="202"/>
      <c r="HG35" s="202"/>
      <c r="HH35" s="202"/>
      <c r="HI35" s="202"/>
      <c r="HJ35" s="202"/>
      <c r="HK35" s="202"/>
      <c r="HL35" s="202"/>
      <c r="HM35" s="202"/>
      <c r="HN35" s="202"/>
      <c r="HO35" s="202"/>
      <c r="HP35" s="202"/>
      <c r="HQ35" s="202"/>
      <c r="HR35" s="202"/>
      <c r="HS35" s="202"/>
      <c r="HT35" s="202"/>
      <c r="HU35" s="202"/>
      <c r="HV35" s="202"/>
      <c r="HW35" s="202"/>
      <c r="HX35" s="202"/>
      <c r="HY35" s="202"/>
      <c r="HZ35" s="202"/>
      <c r="IA35" s="202"/>
      <c r="IB35" s="202"/>
      <c r="IC35" s="202"/>
      <c r="ID35" s="202"/>
      <c r="IE35" s="202"/>
      <c r="IF35" s="202"/>
      <c r="IG35" s="202"/>
      <c r="IH35" s="202"/>
      <c r="II35" s="202"/>
      <c r="IJ35" s="202"/>
      <c r="IK35" s="202"/>
      <c r="IL35" s="202"/>
      <c r="IM35" s="202"/>
      <c r="IN35" s="202"/>
      <c r="IO35" s="202"/>
      <c r="IP35" s="202"/>
      <c r="IQ35" s="202"/>
      <c r="IR35" s="202"/>
      <c r="IS35" s="202"/>
      <c r="IT35" s="202"/>
      <c r="IU35" s="202"/>
      <c r="IV35" s="202"/>
      <c r="IW35" s="202"/>
      <c r="IX35" s="202"/>
      <c r="IY35" s="202"/>
      <c r="IZ35" s="202"/>
      <c r="JA35" s="202"/>
      <c r="JB35" s="202"/>
      <c r="JC35" s="202"/>
      <c r="JD35" s="202"/>
      <c r="JE35" s="202"/>
      <c r="JF35" s="202"/>
      <c r="JG35" s="202"/>
      <c r="JH35" s="202"/>
      <c r="JI35" s="202"/>
    </row>
    <row r="36" spans="1:269" ht="21" customHeight="1" x14ac:dyDescent="0.3">
      <c r="A36" s="39"/>
      <c r="B36" s="203"/>
      <c r="C36" s="24"/>
      <c r="D36" s="1201"/>
      <c r="E36" s="204"/>
      <c r="F36" s="205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190"/>
      <c r="X36" s="190"/>
      <c r="Y36" s="174"/>
      <c r="Z36" s="174"/>
      <c r="AA36" s="174"/>
      <c r="AB36" s="207"/>
      <c r="AC36" s="177"/>
      <c r="AD36" s="205"/>
      <c r="AE36" s="205"/>
      <c r="AF36" s="205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190"/>
      <c r="AT36" s="190"/>
      <c r="AU36" s="206"/>
      <c r="AV36" s="208"/>
      <c r="AW36" s="209"/>
      <c r="AX36" s="210"/>
      <c r="AY36" s="211"/>
      <c r="AZ36" s="217"/>
      <c r="BA36" s="266"/>
      <c r="BB36" s="213"/>
      <c r="BC36" s="214"/>
      <c r="BD36" s="215"/>
      <c r="BE36" s="215"/>
      <c r="BF36" s="212"/>
      <c r="BG36" s="216"/>
      <c r="BH36" s="190"/>
      <c r="BI36" s="217"/>
      <c r="BJ36" s="218"/>
      <c r="BK36" s="219"/>
      <c r="BL36" s="1296"/>
      <c r="BM36" s="257"/>
      <c r="BN36" s="257"/>
      <c r="BO36" s="206"/>
      <c r="BP36" s="206"/>
      <c r="BQ36" s="202"/>
      <c r="BR36" s="220"/>
      <c r="BS36" s="220"/>
      <c r="BT36" s="220"/>
      <c r="BU36" s="221"/>
      <c r="BV36" s="221"/>
      <c r="BW36" s="221"/>
      <c r="BX36" s="221"/>
      <c r="BY36" s="221"/>
      <c r="BZ36" s="202"/>
      <c r="CA36" s="202"/>
      <c r="CB36" s="220"/>
      <c r="CC36" s="220"/>
      <c r="CD36" s="202"/>
      <c r="CE36" s="202"/>
      <c r="CF36" s="202"/>
      <c r="CG36" s="202"/>
      <c r="CH36" s="202"/>
      <c r="CI36" s="202"/>
      <c r="CJ36" s="206"/>
      <c r="CK36" s="202"/>
      <c r="CL36" s="220"/>
      <c r="CM36" s="220"/>
      <c r="CN36" s="220"/>
      <c r="CO36" s="221"/>
      <c r="CP36" s="221"/>
      <c r="CQ36" s="221"/>
      <c r="CR36" s="221"/>
      <c r="CS36" s="221"/>
      <c r="CT36" s="202"/>
      <c r="CU36" s="202"/>
      <c r="CV36" s="220"/>
      <c r="CW36" s="220"/>
      <c r="CX36" s="202"/>
      <c r="CY36" s="202"/>
      <c r="CZ36" s="202"/>
      <c r="DA36" s="202"/>
      <c r="DB36" s="202"/>
      <c r="DC36" s="202"/>
      <c r="DD36" s="206"/>
      <c r="DE36" s="202"/>
      <c r="DF36" s="220"/>
      <c r="DG36" s="220"/>
      <c r="DH36" s="220"/>
      <c r="DI36" s="221"/>
      <c r="DJ36" s="221"/>
      <c r="DK36" s="221"/>
      <c r="DL36" s="221"/>
      <c r="DM36" s="221"/>
      <c r="DN36" s="202"/>
      <c r="DO36" s="202"/>
      <c r="DP36" s="220"/>
      <c r="DQ36" s="220"/>
      <c r="DR36" s="202"/>
      <c r="DS36" s="202"/>
      <c r="DT36" s="202"/>
      <c r="DU36" s="202"/>
      <c r="DV36" s="202"/>
      <c r="DW36" s="20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  <c r="IW36" s="222"/>
      <c r="IX36" s="222"/>
      <c r="IY36" s="222"/>
      <c r="IZ36" s="222"/>
      <c r="JA36" s="222"/>
      <c r="JB36" s="222"/>
      <c r="JC36" s="222"/>
      <c r="JD36" s="222"/>
      <c r="JE36" s="222"/>
      <c r="JF36" s="222"/>
      <c r="JG36" s="222"/>
      <c r="JH36" s="222"/>
      <c r="JI36" s="222"/>
    </row>
    <row r="37" spans="1:269" ht="15.75" customHeight="1" x14ac:dyDescent="0.3">
      <c r="A37" s="223"/>
      <c r="B37" s="224" t="s">
        <v>106</v>
      </c>
      <c r="C37" s="225" t="s">
        <v>107</v>
      </c>
      <c r="D37" s="1202"/>
      <c r="E37" s="99">
        <v>16</v>
      </c>
      <c r="F37" s="97"/>
      <c r="G37" s="226" t="str">
        <f>IF(ISBLANK(D37),"",2)</f>
        <v/>
      </c>
      <c r="H37" s="1323">
        <f>SUM(E37:G37)</f>
        <v>16</v>
      </c>
      <c r="I37" s="586"/>
      <c r="J37" s="933">
        <v>2</v>
      </c>
      <c r="K37" s="587"/>
      <c r="L37" s="587"/>
      <c r="M37" s="229"/>
      <c r="N37" s="229"/>
      <c r="O37" s="229"/>
      <c r="P37" s="229"/>
      <c r="Q37" s="229"/>
      <c r="R37" s="229"/>
      <c r="S37" s="229"/>
      <c r="T37" s="588"/>
      <c r="U37" s="588"/>
      <c r="V37" s="588"/>
      <c r="W37" s="230"/>
      <c r="X37" s="230"/>
      <c r="Y37" s="1186">
        <f t="shared" si="23"/>
        <v>2</v>
      </c>
      <c r="Z37" s="399" t="str">
        <f>IF(Y37=0,"-",IF(Y37&lt;4,"Točno!",IF(Y37&gt;4,"Previše sati!","Netočno!")))</f>
        <v>Točno!</v>
      </c>
      <c r="AA37" s="935"/>
      <c r="AB37" s="1266">
        <f>(H37+Y37+AA37)</f>
        <v>18</v>
      </c>
      <c r="AC37" s="232" t="str">
        <f>IF(AB37=0,"-",IF(AB37&lt;16,"Nepuno!",IF(AB37&gt;20,"Previše sati!","Puno!")))</f>
        <v>Puno!</v>
      </c>
      <c r="AD37" s="233"/>
      <c r="AE37" s="234"/>
      <c r="AF37" s="235">
        <v>2</v>
      </c>
      <c r="AG37" s="236">
        <v>2</v>
      </c>
      <c r="AH37" s="237"/>
      <c r="AI37" s="589"/>
      <c r="AJ37" s="589"/>
      <c r="AK37" s="589"/>
      <c r="AL37" s="237"/>
      <c r="AM37" s="237"/>
      <c r="AN37" s="237"/>
      <c r="AO37" s="237"/>
      <c r="AP37" s="237"/>
      <c r="AQ37" s="237"/>
      <c r="AR37" s="237"/>
      <c r="AS37" s="159"/>
      <c r="AT37" s="159"/>
      <c r="AU37" s="237"/>
      <c r="AV37" s="238">
        <f>SUM(AD37:AU37)</f>
        <v>4</v>
      </c>
      <c r="AW37" s="239">
        <f>(BJ37-AB37)</f>
        <v>4</v>
      </c>
      <c r="AX37" s="152" t="str">
        <f>IF(AV37&lt;1,"Netočno!",IF(AV37&lt;AW37,"Premalo sati!",IF(AV37&gt;AW37,"Previše sati!","Točno!""")))</f>
        <v>Točno!"</v>
      </c>
      <c r="AY37" s="240">
        <f>(AW37-AV37)</f>
        <v>0</v>
      </c>
      <c r="AZ37" s="1289">
        <f>(AB37+AV37)</f>
        <v>22</v>
      </c>
      <c r="BA37" s="1247">
        <f>(E37+F37)*30/60</f>
        <v>8</v>
      </c>
      <c r="BB37" s="241">
        <f>CEILING(BA37, 0.5)</f>
        <v>8</v>
      </c>
      <c r="BC37" s="242" t="str">
        <f>IF(ISBLANK(D37),"0",2)</f>
        <v>0</v>
      </c>
      <c r="BD37" s="115">
        <f>(W37+AS37)</f>
        <v>0</v>
      </c>
      <c r="BE37" s="115">
        <f>(AT37+X37)</f>
        <v>0</v>
      </c>
      <c r="BF37" s="243">
        <f>IF(AZ37=0,"-",BH37-AZ37-BB37-BC37-BD37-BE37-AY37)</f>
        <v>10</v>
      </c>
      <c r="BG37" s="244">
        <f>IF(AB37=0,"0",BH37-AZ37-AY37)</f>
        <v>18</v>
      </c>
      <c r="BH37" s="245" t="str">
        <f>IF(AB37=0,"-",IF(AB37&gt;15,"40",AB37*40/18))</f>
        <v>40</v>
      </c>
      <c r="BI37" s="1289">
        <f>IF(BH37=0,"-",AZ37+BG37)</f>
        <v>40</v>
      </c>
      <c r="BJ37" s="247">
        <f>ROUND(22*BH37/40,0)</f>
        <v>22</v>
      </c>
      <c r="BK37" s="298" t="str">
        <f>IF(BI37=0,"0",IF(BI37&gt;40,"PREKOVREMENO",IF(BI37=40,"PUNO","NEPUNO")))</f>
        <v>PUNO</v>
      </c>
      <c r="BL37" s="866"/>
      <c r="BM37" s="1303">
        <v>0</v>
      </c>
      <c r="BN37" s="1303">
        <f>(BM37*0.5)</f>
        <v>0</v>
      </c>
      <c r="BO37" s="104">
        <f>(BM37+BN37)</f>
        <v>0</v>
      </c>
      <c r="BP37" s="861"/>
      <c r="BQ37" s="39"/>
      <c r="BR37" s="133"/>
      <c r="BS37" s="133"/>
      <c r="BT37" s="133"/>
      <c r="BU37" s="249"/>
      <c r="BV37" s="250"/>
      <c r="BW37" s="250"/>
      <c r="BX37" s="250"/>
      <c r="BY37" s="197"/>
      <c r="BZ37" s="202"/>
      <c r="CA37" s="202"/>
      <c r="CB37" s="220"/>
      <c r="CC37" s="220"/>
      <c r="CD37" s="202"/>
      <c r="CE37" s="220"/>
      <c r="CF37" s="202"/>
      <c r="CG37" s="202"/>
      <c r="CH37" s="202"/>
      <c r="CI37" s="202"/>
      <c r="CJ37" s="861"/>
      <c r="CK37" s="39"/>
      <c r="CL37" s="133"/>
      <c r="CM37" s="133"/>
      <c r="CN37" s="133"/>
      <c r="CO37" s="249"/>
      <c r="CP37" s="250"/>
      <c r="CQ37" s="250"/>
      <c r="CR37" s="250"/>
      <c r="CS37" s="197"/>
      <c r="CT37" s="202"/>
      <c r="CU37" s="202"/>
      <c r="CV37" s="220"/>
      <c r="CW37" s="220"/>
      <c r="CX37" s="202"/>
      <c r="CY37" s="220"/>
      <c r="CZ37" s="202"/>
      <c r="DA37" s="202"/>
      <c r="DB37" s="202"/>
      <c r="DC37" s="202"/>
      <c r="DD37" s="861"/>
      <c r="DE37" s="39"/>
      <c r="DF37" s="133"/>
      <c r="DG37" s="133"/>
      <c r="DH37" s="133"/>
      <c r="DI37" s="249"/>
      <c r="DJ37" s="250"/>
      <c r="DK37" s="250"/>
      <c r="DL37" s="250"/>
      <c r="DM37" s="197"/>
      <c r="DN37" s="202"/>
      <c r="DO37" s="202"/>
      <c r="DP37" s="220"/>
      <c r="DQ37" s="220"/>
      <c r="DR37" s="202"/>
      <c r="DS37" s="220"/>
      <c r="DT37" s="202"/>
      <c r="DU37" s="202"/>
      <c r="DV37" s="202"/>
      <c r="DW37" s="20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  <c r="IW37" s="222"/>
      <c r="IX37" s="222"/>
      <c r="IY37" s="222"/>
      <c r="IZ37" s="222"/>
      <c r="JA37" s="222"/>
      <c r="JB37" s="222"/>
      <c r="JC37" s="222"/>
      <c r="JD37" s="222"/>
      <c r="JE37" s="222"/>
      <c r="JF37" s="222"/>
      <c r="JG37" s="222"/>
      <c r="JH37" s="222"/>
      <c r="JI37" s="222"/>
    </row>
    <row r="38" spans="1:269" ht="18.75" customHeight="1" x14ac:dyDescent="0.3">
      <c r="A38" s="252"/>
      <c r="B38" s="253"/>
      <c r="C38" s="254"/>
      <c r="D38" s="132"/>
      <c r="E38" s="255"/>
      <c r="F38" s="256"/>
      <c r="G38" s="257"/>
      <c r="H38" s="257"/>
      <c r="I38" s="258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9"/>
      <c r="X38" s="174"/>
      <c r="Y38" s="174"/>
      <c r="Z38" s="174"/>
      <c r="AA38" s="257"/>
      <c r="AB38" s="207"/>
      <c r="AC38" s="177"/>
      <c r="AD38" s="261"/>
      <c r="AE38" s="261"/>
      <c r="AF38" s="262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190"/>
      <c r="AT38" s="190"/>
      <c r="AU38" s="206"/>
      <c r="AV38" s="263"/>
      <c r="AW38" s="264"/>
      <c r="AX38" s="183"/>
      <c r="AY38" s="265"/>
      <c r="AZ38" s="217"/>
      <c r="BA38" s="266"/>
      <c r="BB38" s="267"/>
      <c r="BC38" s="268"/>
      <c r="BD38" s="124"/>
      <c r="BE38" s="124"/>
      <c r="BF38" s="266"/>
      <c r="BG38" s="269"/>
      <c r="BH38" s="259"/>
      <c r="BI38" s="217"/>
      <c r="BJ38" s="270"/>
      <c r="BK38" s="287"/>
      <c r="BL38" s="865"/>
      <c r="BM38" s="257"/>
      <c r="BN38" s="257"/>
      <c r="BO38" s="260"/>
      <c r="BP38" s="260"/>
      <c r="BQ38" s="39"/>
      <c r="BR38" s="5"/>
      <c r="BS38" s="272"/>
      <c r="BT38" s="273"/>
      <c r="BU38" s="249"/>
      <c r="BV38" s="250"/>
      <c r="BW38" s="250"/>
      <c r="BX38" s="250"/>
      <c r="BY38" s="197"/>
      <c r="BZ38" s="202"/>
      <c r="CA38" s="202"/>
      <c r="CB38" s="220"/>
      <c r="CC38" s="220"/>
      <c r="CD38" s="202"/>
      <c r="CE38" s="274"/>
      <c r="CF38" s="220"/>
      <c r="CG38" s="220"/>
      <c r="CH38" s="220"/>
      <c r="CI38" s="251"/>
      <c r="CJ38" s="260"/>
      <c r="CK38" s="39"/>
      <c r="CL38" s="5"/>
      <c r="CM38" s="272"/>
      <c r="CN38" s="273"/>
      <c r="CO38" s="249"/>
      <c r="CP38" s="250"/>
      <c r="CQ38" s="250"/>
      <c r="CR38" s="250"/>
      <c r="CS38" s="197"/>
      <c r="CT38" s="202"/>
      <c r="CU38" s="202"/>
      <c r="CV38" s="220"/>
      <c r="CW38" s="220"/>
      <c r="CX38" s="202"/>
      <c r="CY38" s="274"/>
      <c r="CZ38" s="220"/>
      <c r="DA38" s="220"/>
      <c r="DB38" s="220"/>
      <c r="DC38" s="251"/>
      <c r="DD38" s="260"/>
      <c r="DE38" s="39"/>
      <c r="DF38" s="5"/>
      <c r="DG38" s="272"/>
      <c r="DH38" s="273"/>
      <c r="DI38" s="249"/>
      <c r="DJ38" s="250"/>
      <c r="DK38" s="250"/>
      <c r="DL38" s="250"/>
      <c r="DM38" s="197"/>
      <c r="DN38" s="202"/>
      <c r="DO38" s="202"/>
      <c r="DP38" s="220"/>
      <c r="DQ38" s="220"/>
      <c r="DR38" s="202"/>
      <c r="DS38" s="274"/>
      <c r="DT38" s="220"/>
      <c r="DU38" s="220"/>
      <c r="DV38" s="220"/>
      <c r="DW38" s="251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  <c r="IW38" s="222"/>
      <c r="IX38" s="222"/>
      <c r="IY38" s="222"/>
      <c r="IZ38" s="222"/>
      <c r="JA38" s="222"/>
      <c r="JB38" s="222"/>
      <c r="JC38" s="222"/>
      <c r="JD38" s="222"/>
      <c r="JE38" s="222"/>
      <c r="JF38" s="222"/>
      <c r="JG38" s="222"/>
      <c r="JH38" s="222"/>
      <c r="JI38" s="222"/>
    </row>
    <row r="39" spans="1:269" ht="28.8" x14ac:dyDescent="0.3">
      <c r="A39" s="140"/>
      <c r="B39" s="94" t="s">
        <v>108</v>
      </c>
      <c r="C39" s="591" t="s">
        <v>109</v>
      </c>
      <c r="D39" s="582"/>
      <c r="E39" s="99">
        <v>17</v>
      </c>
      <c r="F39" s="592"/>
      <c r="G39" s="293" t="str">
        <f>IF(ISBLANK(D39),"",2)</f>
        <v/>
      </c>
      <c r="H39" s="1323">
        <f>SUM(E39:G39)</f>
        <v>17</v>
      </c>
      <c r="I39" s="934">
        <v>2</v>
      </c>
      <c r="J39" s="594"/>
      <c r="K39" s="587"/>
      <c r="L39" s="587"/>
      <c r="M39" s="228"/>
      <c r="N39" s="228"/>
      <c r="O39" s="228"/>
      <c r="P39" s="228"/>
      <c r="Q39" s="228"/>
      <c r="R39" s="228"/>
      <c r="S39" s="228"/>
      <c r="T39" s="587"/>
      <c r="U39" s="587"/>
      <c r="V39" s="587"/>
      <c r="W39" s="230"/>
      <c r="X39" s="230"/>
      <c r="Y39" s="1186">
        <f t="shared" si="23"/>
        <v>2</v>
      </c>
      <c r="Z39" s="399" t="str">
        <f>IF(Y39=0,"-",IF(Y39&lt;4,"Točno!",IF(Y39&gt;4,"Previše sati!","Netočno!")))</f>
        <v>Točno!</v>
      </c>
      <c r="AA39" s="228"/>
      <c r="AB39" s="1266">
        <f>(H39+Y39+AA39)</f>
        <v>19</v>
      </c>
      <c r="AC39" s="147" t="str">
        <f>IF(AB39=0,"-",IF(AB39&lt;16,"Nepuno!",IF(AB39&gt;20,"Previše sati!","Puno!")))</f>
        <v>Puno!</v>
      </c>
      <c r="AD39" s="235"/>
      <c r="AE39" s="235"/>
      <c r="AF39" s="235">
        <v>3</v>
      </c>
      <c r="AG39" s="228"/>
      <c r="AH39" s="228"/>
      <c r="AI39" s="587"/>
      <c r="AJ39" s="587"/>
      <c r="AK39" s="587"/>
      <c r="AL39" s="228"/>
      <c r="AM39" s="228"/>
      <c r="AN39" s="228"/>
      <c r="AO39" s="228"/>
      <c r="AP39" s="228"/>
      <c r="AQ39" s="228"/>
      <c r="AR39" s="228"/>
      <c r="AS39" s="230"/>
      <c r="AT39" s="230"/>
      <c r="AU39" s="228"/>
      <c r="AV39" s="238">
        <f>SUM(AD39:AU39)</f>
        <v>3</v>
      </c>
      <c r="AW39" s="295">
        <f>(BJ39-AB39)</f>
        <v>3</v>
      </c>
      <c r="AX39" s="152" t="str">
        <f>IF(AV39&lt;1,"Netočno!",IF(AV39&lt;AW39,"Premalo sati!",IF(AV39&gt;AW39,"Previše sati!","Točno!""")))</f>
        <v>Točno!"</v>
      </c>
      <c r="AY39" s="296">
        <f>(AW39-AV39)</f>
        <v>0</v>
      </c>
      <c r="AZ39" s="1289">
        <f>(AB39+AV39)</f>
        <v>22</v>
      </c>
      <c r="BA39" s="1247">
        <f>(E39+F39)*30/60</f>
        <v>8.5</v>
      </c>
      <c r="BB39" s="241">
        <f>CEILING(BA39, 0.5)</f>
        <v>8.5</v>
      </c>
      <c r="BC39" s="242" t="str">
        <f>IF(ISBLANK(D39),"0",2)</f>
        <v>0</v>
      </c>
      <c r="BD39" s="115">
        <f>(W39+AS39)</f>
        <v>0</v>
      </c>
      <c r="BE39" s="115">
        <f>(AT39+X39)</f>
        <v>0</v>
      </c>
      <c r="BF39" s="243">
        <f>IF(AZ39=0,"-",BH39-AZ39-BB39-BC39-BD39-BE39-AY39)</f>
        <v>9.5</v>
      </c>
      <c r="BG39" s="244">
        <f>IF(AB39=0,"0",BH39-AZ39-AY39)</f>
        <v>18</v>
      </c>
      <c r="BH39" s="230" t="str">
        <f>IF(AB39=0,"-",IF(AB39&gt;15,"40",AB39*40/18))</f>
        <v>40</v>
      </c>
      <c r="BI39" s="1289">
        <f>IF(BH39=0,"-",AZ39+BG39)</f>
        <v>40</v>
      </c>
      <c r="BJ39" s="297">
        <f>ROUND(22*BH39/40,0)</f>
        <v>22</v>
      </c>
      <c r="BK39" s="1230" t="str">
        <f>IF(BI39=0,"0",IF(BI39&gt;40,"PREKOVREMENO",IF(BI39=40,"PUNO","NEPUNO")))</f>
        <v>PUNO</v>
      </c>
      <c r="BL39" s="593"/>
      <c r="BM39" s="1303">
        <v>0</v>
      </c>
      <c r="BN39" s="1303">
        <f>(BM39*0.5)</f>
        <v>0</v>
      </c>
      <c r="BO39" s="104">
        <f>(BM39+BN39)</f>
        <v>0</v>
      </c>
      <c r="BP39" s="861"/>
      <c r="CJ39" s="861"/>
      <c r="DD39" s="861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  <c r="HT39" s="222"/>
      <c r="HU39" s="222"/>
      <c r="HV39" s="222"/>
      <c r="HW39" s="222"/>
      <c r="HX39" s="222"/>
      <c r="HY39" s="222"/>
      <c r="HZ39" s="222"/>
      <c r="IA39" s="222"/>
      <c r="IB39" s="222"/>
      <c r="IC39" s="222"/>
      <c r="ID39" s="222"/>
      <c r="IE39" s="222"/>
      <c r="IF39" s="222"/>
      <c r="IG39" s="222"/>
      <c r="IH39" s="222"/>
      <c r="II39" s="222"/>
      <c r="IJ39" s="222"/>
      <c r="IK39" s="222"/>
      <c r="IL39" s="222"/>
      <c r="IM39" s="222"/>
      <c r="IN39" s="222"/>
      <c r="IO39" s="222"/>
      <c r="IP39" s="222"/>
      <c r="IQ39" s="222"/>
      <c r="IR39" s="222"/>
      <c r="IS39" s="222"/>
      <c r="IT39" s="222"/>
      <c r="IU39" s="222"/>
      <c r="IV39" s="222"/>
      <c r="IW39" s="222"/>
      <c r="IX39" s="222"/>
      <c r="IY39" s="222"/>
      <c r="IZ39" s="222"/>
      <c r="JA39" s="222"/>
      <c r="JB39" s="222"/>
      <c r="JC39" s="222"/>
      <c r="JD39" s="222"/>
      <c r="JE39" s="222"/>
      <c r="JF39" s="222"/>
      <c r="JG39" s="222"/>
      <c r="JH39" s="222"/>
      <c r="JI39" s="222"/>
    </row>
    <row r="40" spans="1:269" s="39" customFormat="1" ht="40.5" customHeight="1" x14ac:dyDescent="0.3">
      <c r="A40" s="252"/>
      <c r="B40" s="253"/>
      <c r="D40" s="132"/>
      <c r="E40" s="26"/>
      <c r="F40" s="256"/>
      <c r="G40" s="257"/>
      <c r="H40" s="257"/>
      <c r="I40" s="27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9"/>
      <c r="X40" s="259"/>
      <c r="Y40" s="174"/>
      <c r="Z40" s="174"/>
      <c r="AA40" s="174"/>
      <c r="AB40" s="278"/>
      <c r="AC40" s="177"/>
      <c r="AD40" s="279"/>
      <c r="AE40" s="279"/>
      <c r="AF40" s="279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9"/>
      <c r="AT40" s="259"/>
      <c r="AU40" s="257"/>
      <c r="AV40" s="280"/>
      <c r="AW40" s="264"/>
      <c r="AX40" s="183"/>
      <c r="AY40" s="265"/>
      <c r="AZ40" s="217"/>
      <c r="BA40" s="134"/>
      <c r="BB40" s="267"/>
      <c r="BC40" s="268"/>
      <c r="BD40" s="124"/>
      <c r="BE40" s="124"/>
      <c r="BF40" s="266"/>
      <c r="BG40" s="282"/>
      <c r="BH40" s="259"/>
      <c r="BI40" s="283"/>
      <c r="BJ40" s="270"/>
      <c r="BK40" s="1231"/>
      <c r="BL40" s="839"/>
      <c r="BM40" s="257"/>
      <c r="BN40" s="257"/>
      <c r="BO40" s="260"/>
      <c r="BP40" s="260"/>
      <c r="BR40" s="5"/>
      <c r="BS40" s="284"/>
      <c r="BT40" s="273"/>
      <c r="BU40" s="285"/>
      <c r="BV40" s="197"/>
      <c r="BW40" s="250"/>
      <c r="BX40" s="250"/>
      <c r="BY40" s="197"/>
      <c r="BZ40" s="202"/>
      <c r="CA40" s="202"/>
      <c r="CB40" s="220"/>
      <c r="CC40" s="220"/>
      <c r="CD40" s="202"/>
      <c r="CE40" s="274"/>
      <c r="CF40" s="220"/>
      <c r="CG40" s="220"/>
      <c r="CH40" s="220"/>
      <c r="CI40" s="251"/>
      <c r="CJ40" s="260"/>
      <c r="CL40" s="5"/>
      <c r="CM40" s="284"/>
      <c r="CN40" s="273"/>
      <c r="CO40" s="285"/>
      <c r="CP40" s="197"/>
      <c r="CQ40" s="250"/>
      <c r="CR40" s="250"/>
      <c r="CS40" s="197"/>
      <c r="CT40" s="202"/>
      <c r="CU40" s="202"/>
      <c r="CV40" s="220"/>
      <c r="CW40" s="220"/>
      <c r="CX40" s="202"/>
      <c r="CY40" s="274"/>
      <c r="CZ40" s="220"/>
      <c r="DA40" s="220"/>
      <c r="DB40" s="220"/>
      <c r="DC40" s="251"/>
      <c r="DD40" s="260"/>
      <c r="DF40" s="5"/>
      <c r="DG40" s="284"/>
      <c r="DH40" s="273"/>
      <c r="DI40" s="285"/>
      <c r="DJ40" s="197"/>
      <c r="DK40" s="250"/>
      <c r="DL40" s="250"/>
      <c r="DM40" s="197"/>
      <c r="DN40" s="202"/>
      <c r="DO40" s="202"/>
      <c r="DP40" s="220"/>
      <c r="DQ40" s="220"/>
      <c r="DR40" s="202"/>
      <c r="DS40" s="274"/>
      <c r="DT40" s="220"/>
      <c r="DU40" s="220"/>
      <c r="DV40" s="220"/>
      <c r="DW40" s="251"/>
      <c r="DX40" s="202"/>
      <c r="DY40" s="202"/>
      <c r="DZ40" s="202"/>
      <c r="EA40" s="202"/>
      <c r="EB40" s="202"/>
      <c r="EC40" s="202"/>
      <c r="ED40" s="202"/>
      <c r="EE40" s="202"/>
      <c r="EF40" s="202"/>
      <c r="EG40" s="202"/>
      <c r="EH40" s="202"/>
      <c r="EI40" s="202"/>
      <c r="EJ40" s="202"/>
      <c r="EK40" s="202"/>
      <c r="EL40" s="202"/>
      <c r="EM40" s="202"/>
      <c r="EN40" s="202"/>
      <c r="EO40" s="202"/>
      <c r="EP40" s="202"/>
      <c r="EQ40" s="202"/>
      <c r="ER40" s="202"/>
      <c r="ES40" s="202"/>
      <c r="ET40" s="202"/>
      <c r="EU40" s="202"/>
      <c r="EV40" s="202"/>
      <c r="EW40" s="202"/>
      <c r="EX40" s="202"/>
      <c r="EY40" s="202"/>
      <c r="EZ40" s="202"/>
      <c r="FA40" s="202"/>
      <c r="FB40" s="202"/>
      <c r="FC40" s="202"/>
      <c r="FD40" s="202"/>
      <c r="FE40" s="202"/>
      <c r="FF40" s="202"/>
      <c r="FG40" s="202"/>
      <c r="FH40" s="202"/>
      <c r="FI40" s="202"/>
      <c r="FJ40" s="202"/>
      <c r="FK40" s="202"/>
      <c r="FL40" s="202"/>
      <c r="FM40" s="202"/>
      <c r="FN40" s="202"/>
      <c r="FO40" s="202"/>
      <c r="FP40" s="202"/>
      <c r="FQ40" s="202"/>
      <c r="FR40" s="202"/>
      <c r="FS40" s="202"/>
      <c r="FT40" s="202"/>
      <c r="FU40" s="202"/>
      <c r="FV40" s="202"/>
      <c r="FW40" s="202"/>
      <c r="FX40" s="202"/>
      <c r="FY40" s="202"/>
      <c r="FZ40" s="202"/>
      <c r="GA40" s="202"/>
      <c r="GB40" s="202"/>
      <c r="GC40" s="202"/>
      <c r="GD40" s="202"/>
      <c r="GE40" s="202"/>
      <c r="GF40" s="202"/>
      <c r="GG40" s="202"/>
      <c r="GH40" s="202"/>
      <c r="GI40" s="202"/>
      <c r="GJ40" s="202"/>
      <c r="GK40" s="202"/>
      <c r="GL40" s="202"/>
      <c r="GM40" s="202"/>
      <c r="GN40" s="202"/>
      <c r="GO40" s="202"/>
      <c r="GP40" s="202"/>
      <c r="GQ40" s="202"/>
      <c r="GR40" s="202"/>
      <c r="GS40" s="202"/>
      <c r="GT40" s="202"/>
      <c r="GU40" s="202"/>
      <c r="GV40" s="202"/>
      <c r="GW40" s="202"/>
      <c r="GX40" s="202"/>
      <c r="GY40" s="202"/>
      <c r="GZ40" s="202"/>
      <c r="HA40" s="202"/>
      <c r="HB40" s="202"/>
      <c r="HC40" s="202"/>
      <c r="HD40" s="202"/>
      <c r="HE40" s="202"/>
      <c r="HF40" s="202"/>
      <c r="HG40" s="202"/>
      <c r="HH40" s="202"/>
      <c r="HI40" s="202"/>
      <c r="HJ40" s="202"/>
      <c r="HK40" s="202"/>
      <c r="HL40" s="202"/>
      <c r="HM40" s="202"/>
      <c r="HN40" s="202"/>
      <c r="HO40" s="202"/>
      <c r="HP40" s="202"/>
      <c r="HQ40" s="202"/>
      <c r="HR40" s="202"/>
      <c r="HS40" s="202"/>
      <c r="HT40" s="202"/>
      <c r="HU40" s="202"/>
      <c r="HV40" s="202"/>
      <c r="HW40" s="202"/>
      <c r="HX40" s="202"/>
      <c r="HY40" s="202"/>
      <c r="HZ40" s="202"/>
      <c r="IA40" s="202"/>
      <c r="IB40" s="202"/>
      <c r="IC40" s="202"/>
      <c r="ID40" s="202"/>
      <c r="IE40" s="202"/>
      <c r="IF40" s="202"/>
      <c r="IG40" s="202"/>
      <c r="IH40" s="202"/>
      <c r="II40" s="202"/>
      <c r="IJ40" s="202"/>
      <c r="IK40" s="202"/>
      <c r="IL40" s="202"/>
      <c r="IM40" s="202"/>
      <c r="IN40" s="202"/>
      <c r="IO40" s="202"/>
      <c r="IP40" s="202"/>
      <c r="IQ40" s="202"/>
      <c r="IR40" s="202"/>
      <c r="IS40" s="202"/>
      <c r="IT40" s="202"/>
      <c r="IU40" s="202"/>
      <c r="IV40" s="202"/>
      <c r="IW40" s="202"/>
      <c r="IX40" s="202"/>
      <c r="IY40" s="202"/>
      <c r="IZ40" s="202"/>
      <c r="JA40" s="202"/>
      <c r="JB40" s="202"/>
      <c r="JC40" s="202"/>
      <c r="JD40" s="202"/>
      <c r="JE40" s="202"/>
      <c r="JF40" s="202"/>
      <c r="JG40" s="202"/>
      <c r="JH40" s="202"/>
      <c r="JI40" s="202"/>
    </row>
    <row r="41" spans="1:269" ht="28.5" customHeight="1" x14ac:dyDescent="0.25">
      <c r="A41" s="288"/>
      <c r="B41" s="289" t="s">
        <v>208</v>
      </c>
      <c r="C41" s="290" t="s">
        <v>110</v>
      </c>
      <c r="D41" s="582" t="s">
        <v>111</v>
      </c>
      <c r="E41" s="292">
        <v>14</v>
      </c>
      <c r="F41" s="292"/>
      <c r="G41" s="293">
        <v>2</v>
      </c>
      <c r="H41" s="1323">
        <f>SUM(E41:G41)</f>
        <v>16</v>
      </c>
      <c r="I41" s="586"/>
      <c r="J41" s="586"/>
      <c r="K41" s="587"/>
      <c r="L41" s="935">
        <v>2</v>
      </c>
      <c r="M41" s="228"/>
      <c r="N41" s="228"/>
      <c r="O41" s="228"/>
      <c r="P41" s="938">
        <v>1</v>
      </c>
      <c r="Q41" s="228"/>
      <c r="R41" s="228"/>
      <c r="S41" s="228"/>
      <c r="T41" s="587"/>
      <c r="U41" s="587"/>
      <c r="V41" s="587"/>
      <c r="W41" s="230"/>
      <c r="X41" s="230"/>
      <c r="Y41" s="1186">
        <f t="shared" si="23"/>
        <v>3</v>
      </c>
      <c r="Z41" s="399" t="str">
        <f>IF(Y41=0,"-",IF(Y41&lt;4,"Točno!",IF(Y41&gt;4,"Previše sati!","Netočno!")))</f>
        <v>Točno!</v>
      </c>
      <c r="AA41" s="227"/>
      <c r="AB41" s="1266">
        <f>(H41+Y41+AA41)</f>
        <v>19</v>
      </c>
      <c r="AC41" s="294" t="str">
        <f>IF(AB41=0,"-",IF(AB41&lt;16,"Nepuno!",IF(AB41&gt;20,"Previše sati!","Puno!")))</f>
        <v>Puno!</v>
      </c>
      <c r="AD41" s="235"/>
      <c r="AE41" s="235"/>
      <c r="AF41" s="235">
        <v>1</v>
      </c>
      <c r="AG41" s="228"/>
      <c r="AH41" s="228"/>
      <c r="AI41" s="587"/>
      <c r="AJ41" s="587"/>
      <c r="AK41" s="587"/>
      <c r="AL41" s="228"/>
      <c r="AM41" s="935">
        <v>2</v>
      </c>
      <c r="AN41" s="228"/>
      <c r="AO41" s="228"/>
      <c r="AP41" s="237"/>
      <c r="AQ41" s="237"/>
      <c r="AR41" s="237"/>
      <c r="AS41" s="159"/>
      <c r="AT41" s="159"/>
      <c r="AU41" s="237"/>
      <c r="AV41" s="238">
        <f t="shared" ref="AV41:AV46" si="28">SUM(AD41:AU41)</f>
        <v>3</v>
      </c>
      <c r="AW41" s="295">
        <f>(BJ41-AB41)</f>
        <v>3</v>
      </c>
      <c r="AX41" s="152" t="str">
        <f t="shared" ref="AX41:AX46" si="29">IF(AV41&lt;1,"Netočno!",IF(AV41&lt;AW41,"Premalo sati!",IF(AV41&gt;AW41,"Previše sati!","Točno!""")))</f>
        <v>Točno!"</v>
      </c>
      <c r="AY41" s="296">
        <f t="shared" ref="AY41:AY46" si="30">(AW41-AV41)</f>
        <v>0</v>
      </c>
      <c r="AZ41" s="1289">
        <f>(AB41+AV41)</f>
        <v>22</v>
      </c>
      <c r="BA41" s="1247">
        <f t="shared" ref="BA41:BA46" si="31">(E41+F41)*30/60</f>
        <v>7</v>
      </c>
      <c r="BB41" s="241">
        <f>CEILING(BA41, 0.5)</f>
        <v>7</v>
      </c>
      <c r="BC41" s="242">
        <f>IF(ISBLANK(D41),"0",2)</f>
        <v>2</v>
      </c>
      <c r="BD41" s="115">
        <f>(W41+AS41)</f>
        <v>0</v>
      </c>
      <c r="BE41" s="115">
        <f>(AT41+X41)</f>
        <v>0</v>
      </c>
      <c r="BF41" s="243">
        <f>IF(AZ41=0,"-",BH41-AZ41-BB41-BC41-BD41-BE41-AY41)</f>
        <v>9</v>
      </c>
      <c r="BG41" s="244">
        <f>IF(AB41=0,"0",BH41-AZ41-AY41)</f>
        <v>18</v>
      </c>
      <c r="BH41" s="230" t="str">
        <f>IF(AB41=0,"-",IF(AB41&gt;15,"40",AB41*40/18))</f>
        <v>40</v>
      </c>
      <c r="BI41" s="1289">
        <f>IF(BH41=0,"-",AZ41+BG41)</f>
        <v>40</v>
      </c>
      <c r="BJ41" s="297">
        <f>ROUND(22*BH41/40,0)</f>
        <v>22</v>
      </c>
      <c r="BK41" s="298" t="str">
        <f t="shared" ref="BK41:BK46" si="32">IF(BI41=0,"0",IF(BI41&gt;40,"PREKOVREMENO",IF(BI41=40,"PUNO","NEPUNO")))</f>
        <v>PUNO</v>
      </c>
      <c r="BL41" s="1241"/>
      <c r="BM41" s="1303">
        <v>0</v>
      </c>
      <c r="BN41" s="1303">
        <f>(BM41*0.5)</f>
        <v>0</v>
      </c>
      <c r="BO41" s="104">
        <f>(BM41+BN41)</f>
        <v>0</v>
      </c>
      <c r="BP41" s="861"/>
      <c r="BQ41" s="5"/>
      <c r="BR41" s="5"/>
      <c r="BS41" s="5"/>
      <c r="BT41" s="133"/>
      <c r="BU41" s="249"/>
      <c r="BV41" s="250"/>
      <c r="BW41" s="250"/>
      <c r="BX41" s="250"/>
      <c r="BY41" s="197"/>
      <c r="BZ41" s="202"/>
      <c r="CA41" s="202"/>
      <c r="CB41" s="220"/>
      <c r="CC41" s="220"/>
      <c r="CD41" s="202"/>
      <c r="CE41" s="202"/>
      <c r="CF41" s="202"/>
      <c r="CG41" s="222"/>
      <c r="CH41" s="222"/>
      <c r="CI41" s="222"/>
      <c r="CJ41" s="861"/>
      <c r="CK41" s="5"/>
      <c r="CL41" s="5"/>
      <c r="CM41" s="5"/>
      <c r="CN41" s="133"/>
      <c r="CO41" s="249"/>
      <c r="CP41" s="250"/>
      <c r="CQ41" s="250"/>
      <c r="CR41" s="250"/>
      <c r="CS41" s="197"/>
      <c r="CT41" s="202"/>
      <c r="CU41" s="202"/>
      <c r="CV41" s="220"/>
      <c r="CW41" s="220"/>
      <c r="CX41" s="202"/>
      <c r="CY41" s="202"/>
      <c r="CZ41" s="202"/>
      <c r="DA41" s="222"/>
      <c r="DB41" s="222"/>
      <c r="DC41" s="222"/>
      <c r="DD41" s="861"/>
      <c r="DE41" s="5"/>
      <c r="DF41" s="5"/>
      <c r="DG41" s="5"/>
      <c r="DH41" s="133"/>
      <c r="DI41" s="249"/>
      <c r="DJ41" s="250"/>
      <c r="DK41" s="250"/>
      <c r="DL41" s="250"/>
      <c r="DM41" s="197"/>
      <c r="DN41" s="202"/>
      <c r="DO41" s="202"/>
      <c r="DP41" s="220"/>
      <c r="DQ41" s="220"/>
      <c r="DR41" s="202"/>
      <c r="DS41" s="202"/>
      <c r="DT41" s="20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  <c r="IW41" s="222"/>
      <c r="IX41" s="222"/>
      <c r="IY41" s="222"/>
      <c r="IZ41" s="222"/>
      <c r="JA41" s="222"/>
      <c r="JB41" s="222"/>
      <c r="JC41" s="222"/>
      <c r="JD41" s="222"/>
      <c r="JE41" s="222"/>
      <c r="JF41" s="222"/>
      <c r="JG41" s="222"/>
      <c r="JH41" s="222"/>
      <c r="JI41" s="222"/>
    </row>
    <row r="42" spans="1:269" s="139" customFormat="1" ht="28.5" customHeight="1" x14ac:dyDescent="0.25">
      <c r="A42" s="252"/>
      <c r="B42" s="595"/>
      <c r="C42" s="203"/>
      <c r="D42" s="132"/>
      <c r="E42" s="122"/>
      <c r="F42" s="122"/>
      <c r="G42" s="276"/>
      <c r="H42" s="276"/>
      <c r="I42" s="123"/>
      <c r="J42" s="123"/>
      <c r="K42" s="257"/>
      <c r="L42" s="596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9"/>
      <c r="X42" s="259"/>
      <c r="Y42" s="174"/>
      <c r="Z42" s="174"/>
      <c r="AA42" s="174"/>
      <c r="AB42" s="207"/>
      <c r="AC42" s="597"/>
      <c r="AD42" s="279"/>
      <c r="AE42" s="279"/>
      <c r="AF42" s="279"/>
      <c r="AG42" s="257"/>
      <c r="AH42" s="257"/>
      <c r="AI42" s="257"/>
      <c r="AJ42" s="257"/>
      <c r="AK42" s="257"/>
      <c r="AL42" s="257"/>
      <c r="AM42" s="257"/>
      <c r="AN42" s="257"/>
      <c r="AO42" s="257"/>
      <c r="AP42" s="206"/>
      <c r="AQ42" s="206"/>
      <c r="AR42" s="206"/>
      <c r="AS42" s="190"/>
      <c r="AT42" s="190"/>
      <c r="AU42" s="206"/>
      <c r="AV42" s="286"/>
      <c r="AW42" s="264"/>
      <c r="AX42" s="281"/>
      <c r="AY42" s="265"/>
      <c r="AZ42" s="217"/>
      <c r="BA42" s="134">
        <f t="shared" si="31"/>
        <v>0</v>
      </c>
      <c r="BB42" s="267"/>
      <c r="BC42" s="268"/>
      <c r="BD42" s="124"/>
      <c r="BE42" s="124"/>
      <c r="BF42" s="266"/>
      <c r="BG42" s="269"/>
      <c r="BH42" s="259"/>
      <c r="BI42" s="217"/>
      <c r="BJ42" s="270"/>
      <c r="BK42" s="598"/>
      <c r="BL42" s="1296"/>
      <c r="BM42" s="257"/>
      <c r="BN42" s="257"/>
      <c r="BO42" s="260"/>
      <c r="BP42" s="260"/>
      <c r="BQ42" s="5"/>
      <c r="BR42" s="5"/>
      <c r="BS42" s="5"/>
      <c r="BT42" s="133"/>
      <c r="BU42" s="249"/>
      <c r="BV42" s="250"/>
      <c r="BW42" s="250"/>
      <c r="BX42" s="250"/>
      <c r="BY42" s="197"/>
      <c r="BZ42" s="202"/>
      <c r="CA42" s="202"/>
      <c r="CB42" s="220"/>
      <c r="CC42" s="220"/>
      <c r="CD42" s="202"/>
      <c r="CE42" s="202"/>
      <c r="CF42" s="202"/>
      <c r="CG42" s="202"/>
      <c r="CH42" s="202"/>
      <c r="CI42" s="202"/>
      <c r="CJ42" s="260"/>
      <c r="CK42" s="5"/>
      <c r="CL42" s="5"/>
      <c r="CM42" s="5"/>
      <c r="CN42" s="133"/>
      <c r="CO42" s="249"/>
      <c r="CP42" s="250"/>
      <c r="CQ42" s="250"/>
      <c r="CR42" s="250"/>
      <c r="CS42" s="197"/>
      <c r="CT42" s="202"/>
      <c r="CU42" s="202"/>
      <c r="CV42" s="220"/>
      <c r="CW42" s="220"/>
      <c r="CX42" s="202"/>
      <c r="CY42" s="202"/>
      <c r="CZ42" s="202"/>
      <c r="DA42" s="202"/>
      <c r="DB42" s="202"/>
      <c r="DC42" s="202"/>
      <c r="DD42" s="260"/>
      <c r="DE42" s="5"/>
      <c r="DF42" s="5"/>
      <c r="DG42" s="5"/>
      <c r="DH42" s="133"/>
      <c r="DI42" s="249"/>
      <c r="DJ42" s="250"/>
      <c r="DK42" s="250"/>
      <c r="DL42" s="250"/>
      <c r="DM42" s="197"/>
      <c r="DN42" s="202"/>
      <c r="DO42" s="202"/>
      <c r="DP42" s="220"/>
      <c r="DQ42" s="220"/>
      <c r="DR42" s="202"/>
      <c r="DS42" s="202"/>
      <c r="DT42" s="202"/>
      <c r="DU42" s="202"/>
      <c r="DV42" s="202"/>
      <c r="DW42" s="202"/>
      <c r="DX42" s="202"/>
      <c r="DY42" s="202"/>
      <c r="DZ42" s="202"/>
      <c r="EA42" s="202"/>
      <c r="EB42" s="202"/>
      <c r="EC42" s="202"/>
      <c r="ED42" s="202"/>
      <c r="EE42" s="202"/>
      <c r="EF42" s="202"/>
      <c r="EG42" s="202"/>
      <c r="EH42" s="202"/>
      <c r="EI42" s="202"/>
      <c r="EJ42" s="202"/>
      <c r="EK42" s="202"/>
      <c r="EL42" s="202"/>
      <c r="EM42" s="202"/>
      <c r="EN42" s="202"/>
      <c r="EO42" s="202"/>
      <c r="EP42" s="202"/>
      <c r="EQ42" s="202"/>
      <c r="ER42" s="202"/>
      <c r="ES42" s="202"/>
      <c r="ET42" s="202"/>
      <c r="EU42" s="202"/>
      <c r="EV42" s="202"/>
      <c r="EW42" s="202"/>
      <c r="EX42" s="202"/>
      <c r="EY42" s="202"/>
      <c r="EZ42" s="202"/>
      <c r="FA42" s="202"/>
      <c r="FB42" s="202"/>
      <c r="FC42" s="202"/>
      <c r="FD42" s="202"/>
      <c r="FE42" s="202"/>
      <c r="FF42" s="202"/>
      <c r="FG42" s="202"/>
      <c r="FH42" s="202"/>
      <c r="FI42" s="202"/>
      <c r="FJ42" s="202"/>
      <c r="FK42" s="202"/>
      <c r="FL42" s="202"/>
      <c r="FM42" s="202"/>
      <c r="FN42" s="202"/>
      <c r="FO42" s="202"/>
      <c r="FP42" s="202"/>
      <c r="FQ42" s="202"/>
      <c r="FR42" s="202"/>
      <c r="FS42" s="202"/>
      <c r="FT42" s="202"/>
      <c r="FU42" s="202"/>
      <c r="FV42" s="202"/>
      <c r="FW42" s="202"/>
      <c r="FX42" s="202"/>
      <c r="FY42" s="202"/>
      <c r="FZ42" s="202"/>
      <c r="GA42" s="202"/>
      <c r="GB42" s="202"/>
      <c r="GC42" s="202"/>
      <c r="GD42" s="202"/>
      <c r="GE42" s="202"/>
      <c r="GF42" s="202"/>
      <c r="GG42" s="202"/>
      <c r="GH42" s="202"/>
      <c r="GI42" s="202"/>
      <c r="GJ42" s="202"/>
      <c r="GK42" s="202"/>
      <c r="GL42" s="202"/>
      <c r="GM42" s="202"/>
      <c r="GN42" s="202"/>
      <c r="GO42" s="202"/>
      <c r="GP42" s="202"/>
      <c r="GQ42" s="202"/>
      <c r="GR42" s="202"/>
      <c r="GS42" s="202"/>
      <c r="GT42" s="202"/>
      <c r="GU42" s="202"/>
      <c r="GV42" s="202"/>
      <c r="GW42" s="202"/>
      <c r="GX42" s="202"/>
      <c r="GY42" s="202"/>
      <c r="GZ42" s="202"/>
      <c r="HA42" s="202"/>
      <c r="HB42" s="202"/>
      <c r="HC42" s="202"/>
      <c r="HD42" s="202"/>
      <c r="HE42" s="202"/>
      <c r="HF42" s="202"/>
      <c r="HG42" s="202"/>
      <c r="HH42" s="202"/>
      <c r="HI42" s="202"/>
      <c r="HJ42" s="202"/>
      <c r="HK42" s="202"/>
      <c r="HL42" s="202"/>
      <c r="HM42" s="202"/>
      <c r="HN42" s="202"/>
      <c r="HO42" s="202"/>
      <c r="HP42" s="202"/>
      <c r="HQ42" s="202"/>
      <c r="HR42" s="202"/>
      <c r="HS42" s="202"/>
      <c r="HT42" s="202"/>
      <c r="HU42" s="202"/>
      <c r="HV42" s="202"/>
      <c r="HW42" s="202"/>
      <c r="HX42" s="202"/>
      <c r="HY42" s="202"/>
      <c r="HZ42" s="202"/>
      <c r="IA42" s="202"/>
      <c r="IB42" s="202"/>
      <c r="IC42" s="202"/>
      <c r="ID42" s="202"/>
      <c r="IE42" s="202"/>
      <c r="IF42" s="202"/>
      <c r="IG42" s="202"/>
      <c r="IH42" s="202"/>
      <c r="II42" s="202"/>
      <c r="IJ42" s="202"/>
      <c r="IK42" s="202"/>
      <c r="IL42" s="202"/>
      <c r="IM42" s="202"/>
      <c r="IN42" s="202"/>
      <c r="IO42" s="202"/>
      <c r="IP42" s="202"/>
      <c r="IQ42" s="202"/>
      <c r="IR42" s="202"/>
      <c r="IS42" s="202"/>
      <c r="IT42" s="202"/>
      <c r="IU42" s="202"/>
      <c r="IV42" s="202"/>
      <c r="IW42" s="202"/>
      <c r="IX42" s="202"/>
      <c r="IY42" s="202"/>
      <c r="IZ42" s="202"/>
      <c r="JA42" s="202"/>
      <c r="JB42" s="202"/>
      <c r="JC42" s="202"/>
      <c r="JD42" s="202"/>
      <c r="JE42" s="202"/>
      <c r="JF42" s="202"/>
      <c r="JG42" s="202"/>
      <c r="JH42" s="202"/>
      <c r="JI42" s="202"/>
    </row>
    <row r="43" spans="1:269" x14ac:dyDescent="0.3">
      <c r="A43" s="288"/>
      <c r="B43" s="300" t="s">
        <v>112</v>
      </c>
      <c r="C43" s="288" t="s">
        <v>113</v>
      </c>
      <c r="D43" s="1203"/>
      <c r="E43" s="301">
        <v>20</v>
      </c>
      <c r="F43" s="302"/>
      <c r="G43" s="98" t="str">
        <f t="shared" ref="G43:G46" si="33">IF(ISBLANK(D43),"",2)</f>
        <v/>
      </c>
      <c r="H43" s="1323">
        <f t="shared" ref="H43:H46" si="34">SUM(E43:G43)</f>
        <v>20</v>
      </c>
      <c r="I43" s="599"/>
      <c r="J43" s="599"/>
      <c r="K43" s="599"/>
      <c r="L43" s="599"/>
      <c r="M43" s="303"/>
      <c r="N43" s="303"/>
      <c r="O43" s="303"/>
      <c r="P43" s="303"/>
      <c r="Q43" s="303"/>
      <c r="R43" s="303"/>
      <c r="S43" s="303"/>
      <c r="T43" s="599"/>
      <c r="U43" s="599"/>
      <c r="V43" s="599"/>
      <c r="W43" s="304"/>
      <c r="X43" s="304"/>
      <c r="Y43" s="1186">
        <f t="shared" ref="Y43:Y46" si="35">SUM(I43:X43)</f>
        <v>0</v>
      </c>
      <c r="Z43" s="399" t="str">
        <f t="shared" ref="Z43:Z46" si="36">IF(Y43=0,"-",IF(Y43&lt;4,"Točno!",IF(Y43&gt;4,"Previše sati!","Netočno!")))</f>
        <v>-</v>
      </c>
      <c r="AA43" s="227"/>
      <c r="AB43" s="1266">
        <f>(H43+Y43+AA43)</f>
        <v>20</v>
      </c>
      <c r="AC43" s="294" t="str">
        <f>IF(AB43=0,"-",IF(AB43&lt;16,"Nepuno!",IF(AB43&gt;20,"Previše sati!","Puno!")))</f>
        <v>Puno!</v>
      </c>
      <c r="AD43" s="148">
        <v>1</v>
      </c>
      <c r="AE43" s="106">
        <v>1</v>
      </c>
      <c r="AF43" s="106"/>
      <c r="AG43" s="106"/>
      <c r="AH43" s="106"/>
      <c r="AI43" s="600"/>
      <c r="AJ43" s="600"/>
      <c r="AK43" s="600"/>
      <c r="AL43" s="106"/>
      <c r="AM43" s="106"/>
      <c r="AN43" s="106"/>
      <c r="AO43" s="106"/>
      <c r="AP43" s="106"/>
      <c r="AQ43" s="106"/>
      <c r="AR43" s="106"/>
      <c r="AS43" s="305"/>
      <c r="AT43" s="305"/>
      <c r="AU43" s="306"/>
      <c r="AV43" s="307">
        <f t="shared" ref="AV43:AV44" si="37">SUM(AD43:AU43)</f>
        <v>2</v>
      </c>
      <c r="AW43" s="308">
        <f>(BJ43-AB43)</f>
        <v>2</v>
      </c>
      <c r="AX43" s="152" t="str">
        <f t="shared" ref="AX43:AX44" si="38">IF(AV43&lt;1,"Netočno!",IF(AV43&lt;AW43,"Premalo sati!",IF(AV43&gt;AW43,"Previše sati!","Točno!""")))</f>
        <v>Točno!"</v>
      </c>
      <c r="AY43" s="153">
        <f t="shared" ref="AY43:AY44" si="39">(AW43-AV43)</f>
        <v>0</v>
      </c>
      <c r="AZ43" s="1289">
        <f>(AB43+AV43)</f>
        <v>22</v>
      </c>
      <c r="BA43" s="1247">
        <f t="shared" si="31"/>
        <v>10</v>
      </c>
      <c r="BB43" s="309">
        <f>CEILING(BA43, 0.5)</f>
        <v>10</v>
      </c>
      <c r="BC43" s="155" t="str">
        <f>IF(ISBLANK(D43),"0",2)</f>
        <v>0</v>
      </c>
      <c r="BD43" s="156">
        <f>(W43+AS43)</f>
        <v>0</v>
      </c>
      <c r="BE43" s="156">
        <f>(AT43+X43)</f>
        <v>0</v>
      </c>
      <c r="BF43" s="310">
        <f>IF(AZ43=0,"-",BH43-AZ43-BB43-BC43-BD43-BE43-AY43)</f>
        <v>8</v>
      </c>
      <c r="BG43" s="158">
        <f>IF(AB43=0,"0",BH43-AZ43-AY43)</f>
        <v>18</v>
      </c>
      <c r="BH43" s="159" t="str">
        <f>IF(AB43=0,"-",IF(AB43&gt;15,"40",AB43*40/18))</f>
        <v>40</v>
      </c>
      <c r="BI43" s="1289">
        <f t="shared" ref="BI43:BI46" si="40">IF(BH43=0,"-",AZ43+BG43)</f>
        <v>40</v>
      </c>
      <c r="BJ43" s="311">
        <f>ROUND(22*BH43/40,0)</f>
        <v>22</v>
      </c>
      <c r="BK43" s="1232" t="str">
        <f t="shared" ref="BK43:BK44" si="41">IF(BI43=0,"0",IF(BI43&gt;40,"PREKOVREMENO",IF(BI43=40,"PUNO","NEPUNO")))</f>
        <v>PUNO</v>
      </c>
      <c r="BL43" s="1305"/>
      <c r="BM43" s="1303">
        <v>0</v>
      </c>
      <c r="BN43" s="1303">
        <f t="shared" ref="BN43:BN46" si="42">(BM43*0.5)</f>
        <v>0</v>
      </c>
      <c r="BO43" s="104">
        <f t="shared" ref="BO43:BO46" si="43">(BM43+BN43)</f>
        <v>0</v>
      </c>
      <c r="BP43" s="861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"/>
      <c r="CG43" s="3"/>
      <c r="CH43" s="3"/>
      <c r="CI43" s="3"/>
      <c r="CJ43" s="861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"/>
      <c r="DA43" s="3"/>
      <c r="DB43" s="3"/>
      <c r="DC43" s="3"/>
      <c r="DD43" s="861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"/>
      <c r="DU43" s="3"/>
      <c r="DV43" s="3"/>
      <c r="DW43" s="3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  <c r="IW43" s="222"/>
      <c r="IX43" s="222"/>
      <c r="IY43" s="222"/>
      <c r="IZ43" s="222"/>
      <c r="JA43" s="222"/>
      <c r="JB43" s="222"/>
      <c r="JC43" s="222"/>
      <c r="JD43" s="222"/>
      <c r="JE43" s="222"/>
      <c r="JF43" s="222"/>
      <c r="JG43" s="222"/>
      <c r="JH43" s="222"/>
      <c r="JI43" s="222"/>
    </row>
    <row r="44" spans="1:269" x14ac:dyDescent="0.3">
      <c r="A44" s="288"/>
      <c r="B44" s="300" t="s">
        <v>112</v>
      </c>
      <c r="C44" s="288" t="s">
        <v>114</v>
      </c>
      <c r="D44" s="1203" t="s">
        <v>115</v>
      </c>
      <c r="E44" s="301">
        <v>18</v>
      </c>
      <c r="F44" s="302"/>
      <c r="G44" s="98">
        <f t="shared" si="33"/>
        <v>2</v>
      </c>
      <c r="H44" s="1323">
        <f t="shared" si="34"/>
        <v>20</v>
      </c>
      <c r="I44" s="599"/>
      <c r="J44" s="599"/>
      <c r="K44" s="599"/>
      <c r="L44" s="599"/>
      <c r="M44" s="303"/>
      <c r="N44" s="303"/>
      <c r="O44" s="303"/>
      <c r="P44" s="303"/>
      <c r="Q44" s="303"/>
      <c r="R44" s="303"/>
      <c r="S44" s="303"/>
      <c r="T44" s="599"/>
      <c r="U44" s="599"/>
      <c r="V44" s="599"/>
      <c r="W44" s="304"/>
      <c r="X44" s="304"/>
      <c r="Y44" s="1186">
        <f t="shared" si="35"/>
        <v>0</v>
      </c>
      <c r="Z44" s="399" t="str">
        <f t="shared" si="36"/>
        <v>-</v>
      </c>
      <c r="AA44" s="227"/>
      <c r="AB44" s="1266">
        <f>(H44+Y44+AA44)</f>
        <v>20</v>
      </c>
      <c r="AC44" s="294" t="str">
        <f>IF(AB44=0,"-",IF(AB44&lt;16,"Nepuno!",IF(AB44&gt;20,"Previše sati!","Puno!")))</f>
        <v>Puno!</v>
      </c>
      <c r="AD44" s="148">
        <v>1</v>
      </c>
      <c r="AE44" s="106">
        <v>1</v>
      </c>
      <c r="AF44" s="106"/>
      <c r="AG44" s="106"/>
      <c r="AH44" s="106"/>
      <c r="AI44" s="600"/>
      <c r="AJ44" s="600"/>
      <c r="AK44" s="600"/>
      <c r="AL44" s="106"/>
      <c r="AM44" s="106"/>
      <c r="AN44" s="106"/>
      <c r="AO44" s="106"/>
      <c r="AP44" s="106"/>
      <c r="AQ44" s="106"/>
      <c r="AR44" s="106"/>
      <c r="AS44" s="305"/>
      <c r="AT44" s="305"/>
      <c r="AU44" s="306"/>
      <c r="AV44" s="307">
        <f t="shared" si="37"/>
        <v>2</v>
      </c>
      <c r="AW44" s="308">
        <f>(BJ44-AB44)</f>
        <v>2</v>
      </c>
      <c r="AX44" s="152" t="str">
        <f t="shared" si="38"/>
        <v>Točno!"</v>
      </c>
      <c r="AY44" s="153">
        <f t="shared" si="39"/>
        <v>0</v>
      </c>
      <c r="AZ44" s="1289">
        <f>(AB44+AV44)</f>
        <v>22</v>
      </c>
      <c r="BA44" s="1247">
        <f t="shared" si="31"/>
        <v>9</v>
      </c>
      <c r="BB44" s="309">
        <f>CEILING(BA44, 0.5)</f>
        <v>9</v>
      </c>
      <c r="BC44" s="155">
        <f>IF(ISBLANK(D44),"0",2)</f>
        <v>2</v>
      </c>
      <c r="BD44" s="156">
        <f>(W44+AS44)</f>
        <v>0</v>
      </c>
      <c r="BE44" s="156">
        <f>(AT44+X44)</f>
        <v>0</v>
      </c>
      <c r="BF44" s="310">
        <f>IF(AZ44=0,"-",BH44-AZ44-BB44-BC44-BD44-BE44-AY44)</f>
        <v>7</v>
      </c>
      <c r="BG44" s="158">
        <f>IF(AB44=0,"0",BH44-AZ44-AY44)</f>
        <v>18</v>
      </c>
      <c r="BH44" s="159" t="str">
        <f>IF(AB44=0,"-",IF(AB44&gt;15,"40",AB44*40/18))</f>
        <v>40</v>
      </c>
      <c r="BI44" s="1289">
        <f t="shared" si="40"/>
        <v>40</v>
      </c>
      <c r="BJ44" s="311">
        <f>ROUND(22*BH44/40,0)</f>
        <v>22</v>
      </c>
      <c r="BK44" s="1232" t="str">
        <f t="shared" si="41"/>
        <v>PUNO</v>
      </c>
      <c r="BL44" s="1305"/>
      <c r="BM44" s="1303">
        <v>0</v>
      </c>
      <c r="BN44" s="1303">
        <f t="shared" si="42"/>
        <v>0</v>
      </c>
      <c r="BO44" s="104">
        <f t="shared" si="43"/>
        <v>0</v>
      </c>
      <c r="BP44" s="861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"/>
      <c r="CG44" s="3"/>
      <c r="CH44" s="3"/>
      <c r="CI44" s="3"/>
      <c r="CJ44" s="861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"/>
      <c r="DA44" s="3"/>
      <c r="DB44" s="3"/>
      <c r="DC44" s="3"/>
      <c r="DD44" s="861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"/>
      <c r="DU44" s="3"/>
      <c r="DV44" s="3"/>
      <c r="DW44" s="3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  <c r="IW44" s="222"/>
      <c r="IX44" s="222"/>
      <c r="IY44" s="222"/>
      <c r="IZ44" s="222"/>
      <c r="JA44" s="222"/>
      <c r="JB44" s="222"/>
      <c r="JC44" s="222"/>
      <c r="JD44" s="222"/>
      <c r="JE44" s="222"/>
      <c r="JF44" s="222"/>
      <c r="JG44" s="222"/>
      <c r="JH44" s="222"/>
      <c r="JI44" s="222"/>
    </row>
    <row r="45" spans="1:269" x14ac:dyDescent="0.3">
      <c r="A45" s="288"/>
      <c r="B45" s="300" t="s">
        <v>112</v>
      </c>
      <c r="C45" s="288" t="s">
        <v>116</v>
      </c>
      <c r="D45" s="1203"/>
      <c r="E45" s="301">
        <v>16</v>
      </c>
      <c r="F45" s="302"/>
      <c r="G45" s="98" t="str">
        <f t="shared" si="33"/>
        <v/>
      </c>
      <c r="H45" s="1323">
        <f t="shared" si="34"/>
        <v>16</v>
      </c>
      <c r="I45" s="599"/>
      <c r="J45" s="599"/>
      <c r="K45" s="599"/>
      <c r="L45" s="599"/>
      <c r="M45" s="303"/>
      <c r="N45" s="303"/>
      <c r="O45" s="930">
        <v>3</v>
      </c>
      <c r="P45" s="303"/>
      <c r="Q45" s="303"/>
      <c r="R45" s="303"/>
      <c r="S45" s="303"/>
      <c r="T45" s="599"/>
      <c r="U45" s="599"/>
      <c r="V45" s="599"/>
      <c r="W45" s="304"/>
      <c r="X45" s="304"/>
      <c r="Y45" s="1186">
        <f t="shared" si="35"/>
        <v>3</v>
      </c>
      <c r="Z45" s="399" t="str">
        <f t="shared" si="36"/>
        <v>Točno!</v>
      </c>
      <c r="AA45" s="227"/>
      <c r="AB45" s="1266">
        <f>(H45+Y45+AA45)</f>
        <v>19</v>
      </c>
      <c r="AC45" s="294" t="str">
        <f>IF(AB45=0,"-",IF(AB45&lt;16,"Nepuno!",IF(AB45&gt;20,"Previše sati!","Puno!")))</f>
        <v>Puno!</v>
      </c>
      <c r="AD45" s="148"/>
      <c r="AE45" s="106"/>
      <c r="AF45" s="106"/>
      <c r="AG45" s="106"/>
      <c r="AH45" s="106"/>
      <c r="AI45" s="600"/>
      <c r="AJ45" s="600"/>
      <c r="AK45" s="600"/>
      <c r="AL45" s="106"/>
      <c r="AM45" s="106"/>
      <c r="AN45" s="930">
        <v>3</v>
      </c>
      <c r="AO45" s="106"/>
      <c r="AP45" s="106"/>
      <c r="AQ45" s="106"/>
      <c r="AR45" s="106"/>
      <c r="AS45" s="305"/>
      <c r="AT45" s="305"/>
      <c r="AU45" s="306"/>
      <c r="AV45" s="307">
        <f t="shared" si="28"/>
        <v>3</v>
      </c>
      <c r="AW45" s="308">
        <f>(BJ45-AB45)</f>
        <v>3</v>
      </c>
      <c r="AX45" s="152" t="str">
        <f t="shared" si="29"/>
        <v>Točno!"</v>
      </c>
      <c r="AY45" s="153">
        <f t="shared" si="30"/>
        <v>0</v>
      </c>
      <c r="AZ45" s="1289">
        <f>(AB45+AV45)</f>
        <v>22</v>
      </c>
      <c r="BA45" s="1247">
        <f t="shared" si="31"/>
        <v>8</v>
      </c>
      <c r="BB45" s="309">
        <f>CEILING(BA45, 0.5)</f>
        <v>8</v>
      </c>
      <c r="BC45" s="155" t="str">
        <f>IF(ISBLANK(D45),"0",2)</f>
        <v>0</v>
      </c>
      <c r="BD45" s="156">
        <f>(W45+AS45)</f>
        <v>0</v>
      </c>
      <c r="BE45" s="156">
        <f>(AT45+X45)</f>
        <v>0</v>
      </c>
      <c r="BF45" s="310">
        <f>IF(AZ45=0,"-",BH45-AZ45-BB45-BC45-BD45-BE45-AY45)</f>
        <v>10</v>
      </c>
      <c r="BG45" s="158">
        <f>IF(AB45=0,"0",BH45-AZ45-AY45)</f>
        <v>18</v>
      </c>
      <c r="BH45" s="159" t="str">
        <f>IF(AB45=0,"-",IF(AB45&gt;15,"40",AB45*40/18))</f>
        <v>40</v>
      </c>
      <c r="BI45" s="1289">
        <f t="shared" si="40"/>
        <v>40</v>
      </c>
      <c r="BJ45" s="311">
        <f>ROUND(22*BH45/40,0)</f>
        <v>22</v>
      </c>
      <c r="BK45" s="1232" t="str">
        <f t="shared" si="32"/>
        <v>PUNO</v>
      </c>
      <c r="BL45" s="1305"/>
      <c r="BM45" s="1303">
        <v>0</v>
      </c>
      <c r="BN45" s="1303">
        <f t="shared" si="42"/>
        <v>0</v>
      </c>
      <c r="BO45" s="104">
        <f t="shared" si="43"/>
        <v>0</v>
      </c>
      <c r="BP45" s="861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"/>
      <c r="CG45" s="3"/>
      <c r="CH45" s="3"/>
      <c r="CI45" s="3"/>
      <c r="CJ45" s="861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"/>
      <c r="DA45" s="3"/>
      <c r="DB45" s="3"/>
      <c r="DC45" s="3"/>
      <c r="DD45" s="861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"/>
      <c r="DU45" s="3"/>
      <c r="DV45" s="3"/>
      <c r="DW45" s="3"/>
      <c r="DX45" s="222"/>
      <c r="DY45" s="222"/>
      <c r="DZ45" s="222"/>
      <c r="EA45" s="222"/>
      <c r="EB45" s="222"/>
      <c r="EC45" s="222"/>
      <c r="ED45" s="222"/>
      <c r="EE45" s="222"/>
      <c r="EF45" s="222"/>
      <c r="EG45" s="222"/>
      <c r="EH45" s="222"/>
      <c r="EI45" s="222"/>
      <c r="EJ45" s="222"/>
      <c r="EK45" s="222"/>
      <c r="EL45" s="222"/>
      <c r="EM45" s="222"/>
      <c r="EN45" s="222"/>
      <c r="EO45" s="222"/>
      <c r="EP45" s="222"/>
      <c r="EQ45" s="222"/>
      <c r="ER45" s="222"/>
      <c r="ES45" s="222"/>
      <c r="ET45" s="222"/>
      <c r="EU45" s="222"/>
      <c r="EV45" s="222"/>
      <c r="EW45" s="222"/>
      <c r="EX45" s="222"/>
      <c r="EY45" s="222"/>
      <c r="EZ45" s="222"/>
      <c r="FA45" s="222"/>
      <c r="FB45" s="222"/>
      <c r="FC45" s="222"/>
      <c r="FD45" s="222"/>
      <c r="FE45" s="222"/>
      <c r="FF45" s="222"/>
      <c r="FG45" s="222"/>
      <c r="FH45" s="222"/>
      <c r="FI45" s="222"/>
      <c r="FJ45" s="222"/>
      <c r="FK45" s="222"/>
      <c r="FL45" s="222"/>
      <c r="FM45" s="222"/>
      <c r="FN45" s="222"/>
      <c r="FO45" s="222"/>
      <c r="FP45" s="222"/>
      <c r="FQ45" s="222"/>
      <c r="FR45" s="222"/>
      <c r="FS45" s="222"/>
      <c r="FT45" s="222"/>
      <c r="FU45" s="222"/>
      <c r="FV45" s="222"/>
      <c r="FW45" s="222"/>
      <c r="FX45" s="222"/>
      <c r="FY45" s="222"/>
      <c r="FZ45" s="222"/>
      <c r="GA45" s="222"/>
      <c r="GB45" s="222"/>
      <c r="GC45" s="222"/>
      <c r="GD45" s="222"/>
      <c r="GE45" s="222"/>
      <c r="GF45" s="222"/>
      <c r="GG45" s="222"/>
      <c r="GH45" s="222"/>
      <c r="GI45" s="222"/>
      <c r="GJ45" s="222"/>
      <c r="GK45" s="222"/>
      <c r="GL45" s="222"/>
      <c r="GM45" s="222"/>
      <c r="GN45" s="222"/>
      <c r="GO45" s="222"/>
      <c r="GP45" s="222"/>
      <c r="GQ45" s="222"/>
      <c r="GR45" s="222"/>
      <c r="GS45" s="222"/>
      <c r="GT45" s="222"/>
      <c r="GU45" s="222"/>
      <c r="GV45" s="222"/>
      <c r="GW45" s="222"/>
      <c r="GX45" s="222"/>
      <c r="GY45" s="222"/>
      <c r="GZ45" s="222"/>
      <c r="HA45" s="222"/>
      <c r="HB45" s="222"/>
      <c r="HC45" s="222"/>
      <c r="HD45" s="222"/>
      <c r="HE45" s="222"/>
      <c r="HF45" s="222"/>
      <c r="HG45" s="222"/>
      <c r="HH45" s="222"/>
      <c r="HI45" s="222"/>
      <c r="HJ45" s="222"/>
      <c r="HK45" s="222"/>
      <c r="HL45" s="222"/>
      <c r="HM45" s="222"/>
      <c r="HN45" s="222"/>
      <c r="HO45" s="222"/>
      <c r="HP45" s="222"/>
      <c r="HQ45" s="222"/>
      <c r="HR45" s="222"/>
      <c r="HS45" s="222"/>
      <c r="HT45" s="222"/>
      <c r="HU45" s="222"/>
      <c r="HV45" s="222"/>
      <c r="HW45" s="222"/>
      <c r="HX45" s="222"/>
      <c r="HY45" s="222"/>
      <c r="HZ45" s="222"/>
      <c r="IA45" s="222"/>
      <c r="IB45" s="222"/>
      <c r="IC45" s="222"/>
      <c r="ID45" s="222"/>
      <c r="IE45" s="222"/>
      <c r="IF45" s="222"/>
      <c r="IG45" s="222"/>
      <c r="IH45" s="222"/>
      <c r="II45" s="222"/>
      <c r="IJ45" s="222"/>
      <c r="IK45" s="222"/>
      <c r="IL45" s="222"/>
      <c r="IM45" s="222"/>
      <c r="IN45" s="222"/>
      <c r="IO45" s="222"/>
      <c r="IP45" s="222"/>
      <c r="IQ45" s="222"/>
      <c r="IR45" s="222"/>
      <c r="IS45" s="222"/>
      <c r="IT45" s="222"/>
      <c r="IU45" s="222"/>
      <c r="IV45" s="222"/>
      <c r="IW45" s="222"/>
      <c r="IX45" s="222"/>
      <c r="IY45" s="222"/>
      <c r="IZ45" s="222"/>
      <c r="JA45" s="222"/>
      <c r="JB45" s="222"/>
      <c r="JC45" s="222"/>
      <c r="JD45" s="222"/>
      <c r="JE45" s="222"/>
      <c r="JF45" s="222"/>
      <c r="JG45" s="222"/>
      <c r="JH45" s="222"/>
      <c r="JI45" s="222"/>
    </row>
    <row r="46" spans="1:269" s="39" customFormat="1" ht="29.25" customHeight="1" x14ac:dyDescent="0.25">
      <c r="A46" s="288"/>
      <c r="B46" s="289" t="s">
        <v>117</v>
      </c>
      <c r="C46" s="290" t="s">
        <v>118</v>
      </c>
      <c r="D46" s="582"/>
      <c r="E46" s="292">
        <v>18</v>
      </c>
      <c r="F46" s="292"/>
      <c r="G46" s="293" t="str">
        <f t="shared" si="33"/>
        <v/>
      </c>
      <c r="H46" s="1323">
        <f t="shared" si="34"/>
        <v>18</v>
      </c>
      <c r="I46" s="586"/>
      <c r="J46" s="586"/>
      <c r="K46" s="587"/>
      <c r="L46" s="601"/>
      <c r="M46" s="228"/>
      <c r="N46" s="228"/>
      <c r="O46" s="228"/>
      <c r="P46" s="228"/>
      <c r="Q46" s="228"/>
      <c r="R46" s="228"/>
      <c r="S46" s="228"/>
      <c r="T46" s="587"/>
      <c r="U46" s="587"/>
      <c r="V46" s="587"/>
      <c r="W46" s="936">
        <v>1</v>
      </c>
      <c r="X46" s="230"/>
      <c r="Y46" s="1186">
        <f t="shared" si="35"/>
        <v>1</v>
      </c>
      <c r="Z46" s="399" t="str">
        <f t="shared" si="36"/>
        <v>Točno!</v>
      </c>
      <c r="AA46" s="227"/>
      <c r="AB46" s="1266">
        <f>(H46+Y46+AA46)</f>
        <v>19</v>
      </c>
      <c r="AC46" s="294" t="str">
        <f>IF(AB46=0,"-",IF(AB46&lt;16,"Nepuno!",IF(AB46&gt;20,"Previše sati!","Puno!")))</f>
        <v>Puno!</v>
      </c>
      <c r="AD46" s="313">
        <v>1</v>
      </c>
      <c r="AE46" s="313">
        <v>1</v>
      </c>
      <c r="AF46" s="836">
        <v>1</v>
      </c>
      <c r="AG46" s="228"/>
      <c r="AH46" s="228"/>
      <c r="AI46" s="587"/>
      <c r="AJ46" s="587"/>
      <c r="AK46" s="587"/>
      <c r="AL46" s="228"/>
      <c r="AM46" s="228"/>
      <c r="AN46" s="228"/>
      <c r="AO46" s="228"/>
      <c r="AP46" s="228"/>
      <c r="AQ46" s="228"/>
      <c r="AR46" s="228"/>
      <c r="AS46" s="230"/>
      <c r="AT46" s="230"/>
      <c r="AU46" s="228"/>
      <c r="AV46" s="238">
        <f t="shared" si="28"/>
        <v>3</v>
      </c>
      <c r="AW46" s="295">
        <f>(BJ46-AB46)</f>
        <v>3</v>
      </c>
      <c r="AX46" s="152" t="str">
        <f t="shared" si="29"/>
        <v>Točno!"</v>
      </c>
      <c r="AY46" s="296">
        <f t="shared" si="30"/>
        <v>0</v>
      </c>
      <c r="AZ46" s="1289">
        <f>(AB46+AV46)</f>
        <v>22</v>
      </c>
      <c r="BA46" s="1247">
        <f t="shared" si="31"/>
        <v>9</v>
      </c>
      <c r="BB46" s="241">
        <f>CEILING(BA46, 0.5)</f>
        <v>9</v>
      </c>
      <c r="BC46" s="242" t="str">
        <f>IF(ISBLANK(D46),"0",2)</f>
        <v>0</v>
      </c>
      <c r="BD46" s="937">
        <f>(W46+AS46)</f>
        <v>1</v>
      </c>
      <c r="BE46" s="115">
        <f>(AT46+X46)</f>
        <v>0</v>
      </c>
      <c r="BF46" s="243">
        <f>IF(AZ46=0,"-",BH46-AZ46-BB46-BC46-BD46-BE46-AY46)</f>
        <v>8</v>
      </c>
      <c r="BG46" s="244">
        <f>IF(AB46=0,"0",BH46-AZ46-AY46)</f>
        <v>18</v>
      </c>
      <c r="BH46" s="230" t="str">
        <f>IF(AB46=0,"-",IF(AB46&gt;15,"40",AB46*40/18))</f>
        <v>40</v>
      </c>
      <c r="BI46" s="1289">
        <f t="shared" si="40"/>
        <v>40</v>
      </c>
      <c r="BJ46" s="297">
        <f>ROUND(22*BH46/40,0)</f>
        <v>22</v>
      </c>
      <c r="BK46" s="298" t="str">
        <f t="shared" si="32"/>
        <v>PUNO</v>
      </c>
      <c r="BL46" s="1241"/>
      <c r="BM46" s="1303">
        <v>0</v>
      </c>
      <c r="BN46" s="1303">
        <f t="shared" si="42"/>
        <v>0</v>
      </c>
      <c r="BO46" s="104">
        <f t="shared" si="43"/>
        <v>0</v>
      </c>
      <c r="BP46" s="861"/>
      <c r="BQ46" s="5"/>
      <c r="BR46" s="5"/>
      <c r="BS46" s="5"/>
      <c r="BT46" s="133"/>
      <c r="BU46" s="249"/>
      <c r="BV46" s="250"/>
      <c r="BW46" s="250"/>
      <c r="BX46" s="250"/>
      <c r="BY46" s="197"/>
      <c r="BZ46" s="202"/>
      <c r="CA46" s="202"/>
      <c r="CB46" s="220"/>
      <c r="CC46" s="220"/>
      <c r="CD46" s="202"/>
      <c r="CE46" s="202"/>
      <c r="CF46" s="202"/>
      <c r="CG46" s="222"/>
      <c r="CH46" s="222"/>
      <c r="CI46" s="222"/>
      <c r="CJ46" s="861"/>
      <c r="CK46" s="5"/>
      <c r="CL46" s="5"/>
      <c r="CM46" s="5"/>
      <c r="CN46" s="133"/>
      <c r="CO46" s="249"/>
      <c r="CP46" s="250"/>
      <c r="CQ46" s="250"/>
      <c r="CR46" s="250"/>
      <c r="CS46" s="197"/>
      <c r="CT46" s="202"/>
      <c r="CU46" s="202"/>
      <c r="CV46" s="220"/>
      <c r="CW46" s="220"/>
      <c r="CX46" s="202"/>
      <c r="CY46" s="202"/>
      <c r="CZ46" s="202"/>
      <c r="DA46" s="222"/>
      <c r="DB46" s="222"/>
      <c r="DC46" s="222"/>
      <c r="DD46" s="861"/>
      <c r="DE46" s="5"/>
      <c r="DF46" s="5"/>
      <c r="DG46" s="5"/>
      <c r="DH46" s="133"/>
      <c r="DI46" s="249"/>
      <c r="DJ46" s="250"/>
      <c r="DK46" s="250"/>
      <c r="DL46" s="250"/>
      <c r="DM46" s="197"/>
      <c r="DN46" s="202"/>
      <c r="DO46" s="202"/>
      <c r="DP46" s="220"/>
      <c r="DQ46" s="220"/>
      <c r="DR46" s="202"/>
      <c r="DS46" s="202"/>
      <c r="DT46" s="202"/>
      <c r="DU46" s="222"/>
      <c r="DV46" s="222"/>
      <c r="DW46" s="22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  <c r="EQ46" s="202"/>
      <c r="ER46" s="202"/>
      <c r="ES46" s="202"/>
      <c r="ET46" s="202"/>
      <c r="EU46" s="202"/>
      <c r="EV46" s="202"/>
      <c r="EW46" s="202"/>
      <c r="EX46" s="202"/>
      <c r="EY46" s="202"/>
      <c r="EZ46" s="202"/>
      <c r="FA46" s="202"/>
      <c r="FB46" s="202"/>
      <c r="FC46" s="202"/>
      <c r="FD46" s="202"/>
      <c r="FE46" s="202"/>
      <c r="FF46" s="202"/>
      <c r="FG46" s="202"/>
      <c r="FH46" s="202"/>
      <c r="FI46" s="202"/>
      <c r="FJ46" s="202"/>
      <c r="FK46" s="202"/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2"/>
      <c r="GK46" s="202"/>
      <c r="GL46" s="202"/>
      <c r="GM46" s="202"/>
      <c r="GN46" s="202"/>
      <c r="GO46" s="202"/>
      <c r="GP46" s="202"/>
      <c r="GQ46" s="202"/>
      <c r="GR46" s="202"/>
      <c r="GS46" s="202"/>
      <c r="GT46" s="202"/>
      <c r="GU46" s="202"/>
      <c r="GV46" s="202"/>
      <c r="GW46" s="202"/>
      <c r="GX46" s="202"/>
      <c r="GY46" s="202"/>
      <c r="GZ46" s="202"/>
      <c r="HA46" s="202"/>
      <c r="HB46" s="202"/>
      <c r="HC46" s="202"/>
      <c r="HD46" s="202"/>
      <c r="HE46" s="202"/>
      <c r="HF46" s="202"/>
      <c r="HG46" s="202"/>
      <c r="HH46" s="202"/>
      <c r="HI46" s="202"/>
      <c r="HJ46" s="202"/>
      <c r="HK46" s="202"/>
      <c r="HL46" s="202"/>
      <c r="HM46" s="202"/>
      <c r="HN46" s="202"/>
      <c r="HO46" s="202"/>
      <c r="HP46" s="202"/>
      <c r="HQ46" s="202"/>
      <c r="HR46" s="202"/>
      <c r="HS46" s="202"/>
      <c r="HT46" s="202"/>
      <c r="HU46" s="202"/>
      <c r="HV46" s="202"/>
      <c r="HW46" s="202"/>
      <c r="HX46" s="202"/>
      <c r="HY46" s="202"/>
      <c r="HZ46" s="202"/>
      <c r="IA46" s="202"/>
      <c r="IB46" s="202"/>
      <c r="IC46" s="202"/>
      <c r="ID46" s="202"/>
      <c r="IE46" s="202"/>
      <c r="IF46" s="202"/>
      <c r="IG46" s="202"/>
      <c r="IH46" s="202"/>
      <c r="II46" s="202"/>
      <c r="IJ46" s="202"/>
      <c r="IK46" s="202"/>
      <c r="IL46" s="202"/>
      <c r="IM46" s="202"/>
      <c r="IN46" s="202"/>
      <c r="IO46" s="202"/>
      <c r="IP46" s="202"/>
      <c r="IQ46" s="202"/>
      <c r="IR46" s="202"/>
      <c r="IS46" s="202"/>
      <c r="IT46" s="202"/>
      <c r="IU46" s="202"/>
      <c r="IV46" s="202"/>
      <c r="IW46" s="202"/>
      <c r="IX46" s="202"/>
      <c r="IY46" s="202"/>
      <c r="IZ46" s="202"/>
      <c r="JA46" s="202"/>
      <c r="JB46" s="202"/>
      <c r="JC46" s="202"/>
      <c r="JD46" s="202"/>
      <c r="JE46" s="202"/>
      <c r="JF46" s="202"/>
      <c r="JG46" s="202"/>
      <c r="JH46" s="202"/>
      <c r="JI46" s="202"/>
    </row>
    <row r="47" spans="1:269" s="43" customFormat="1" x14ac:dyDescent="0.3">
      <c r="A47" s="840"/>
      <c r="B47" s="841"/>
      <c r="C47" s="842"/>
      <c r="D47" s="855"/>
      <c r="E47" s="844"/>
      <c r="F47" s="845"/>
      <c r="G47" s="846"/>
      <c r="H47" s="846"/>
      <c r="I47" s="846"/>
      <c r="J47" s="846"/>
      <c r="K47" s="846"/>
      <c r="L47" s="846"/>
      <c r="M47" s="843"/>
      <c r="N47" s="843"/>
      <c r="O47" s="843"/>
      <c r="P47" s="843"/>
      <c r="Q47" s="843"/>
      <c r="R47" s="843"/>
      <c r="S47" s="843"/>
      <c r="T47" s="843"/>
      <c r="U47" s="843"/>
      <c r="V47" s="843"/>
      <c r="W47" s="847"/>
      <c r="X47" s="847"/>
      <c r="Y47" s="847"/>
      <c r="Z47" s="847"/>
      <c r="AA47" s="843"/>
      <c r="AB47" s="844"/>
      <c r="AC47" s="848"/>
      <c r="AD47" s="846"/>
      <c r="AE47" s="846"/>
      <c r="AF47" s="846"/>
      <c r="AG47" s="846"/>
      <c r="AH47" s="846"/>
      <c r="AI47" s="846"/>
      <c r="AJ47" s="846"/>
      <c r="AK47" s="846"/>
      <c r="AL47" s="846"/>
      <c r="AM47" s="846"/>
      <c r="AN47" s="846"/>
      <c r="AO47" s="846"/>
      <c r="AP47" s="846"/>
      <c r="AQ47" s="846"/>
      <c r="AR47" s="846"/>
      <c r="AS47" s="849"/>
      <c r="AT47" s="849"/>
      <c r="AU47" s="846"/>
      <c r="AV47" s="850"/>
      <c r="AW47" s="851"/>
      <c r="AX47" s="852"/>
      <c r="AY47" s="853"/>
      <c r="AZ47" s="1260"/>
      <c r="BA47" s="1248"/>
      <c r="BB47" s="854"/>
      <c r="BC47" s="855"/>
      <c r="BD47" s="843"/>
      <c r="BE47" s="843"/>
      <c r="BF47" s="856"/>
      <c r="BG47" s="857"/>
      <c r="BH47" s="858"/>
      <c r="BI47" s="217"/>
      <c r="BJ47" s="859"/>
      <c r="BK47" s="1234"/>
      <c r="BL47" s="1306"/>
      <c r="BM47" s="124"/>
      <c r="BN47" s="124"/>
      <c r="BO47" s="861"/>
      <c r="BP47" s="861"/>
      <c r="CJ47" s="861"/>
      <c r="DD47" s="861"/>
    </row>
    <row r="48" spans="1:269" s="337" customFormat="1" ht="67.2" x14ac:dyDescent="0.2">
      <c r="A48" s="314"/>
      <c r="B48" s="315" t="s">
        <v>119</v>
      </c>
      <c r="C48" s="316" t="s">
        <v>198</v>
      </c>
      <c r="D48" s="1204"/>
      <c r="E48" s="318"/>
      <c r="F48" s="318">
        <v>22</v>
      </c>
      <c r="G48" s="320" t="str">
        <f>IF(ISBLANK(D48),"",2)</f>
        <v/>
      </c>
      <c r="H48" s="1323">
        <f>SUM(E48:G48)</f>
        <v>22</v>
      </c>
      <c r="I48" s="602"/>
      <c r="J48" s="602"/>
      <c r="K48" s="602"/>
      <c r="L48" s="602"/>
      <c r="M48" s="317"/>
      <c r="N48" s="317"/>
      <c r="O48" s="317"/>
      <c r="P48" s="317"/>
      <c r="Q48" s="317"/>
      <c r="R48" s="317"/>
      <c r="S48" s="317"/>
      <c r="T48" s="603"/>
      <c r="U48" s="603"/>
      <c r="V48" s="603"/>
      <c r="W48" s="322"/>
      <c r="X48" s="322"/>
      <c r="Y48" s="1186">
        <f t="shared" ref="Y48:Y49" si="44">SUM(I48:X48)</f>
        <v>0</v>
      </c>
      <c r="Z48" s="399" t="str">
        <f t="shared" ref="Z48:Z49" si="45">IF(Y48=0,"-",IF(Y48&lt;4,"Točno!",IF(Y48&gt;4,"Previše sati!","Netočno!")))</f>
        <v>-</v>
      </c>
      <c r="AA48" s="227"/>
      <c r="AB48" s="1266">
        <f>(H48+Y48+AA48)</f>
        <v>22</v>
      </c>
      <c r="AC48" s="323" t="str">
        <f>IF(AB48=0,"-",IF(AB48&lt;18,"Nepuno!",IF(AB48&gt;22,"Previše sati!","Puno!")))</f>
        <v>Puno!</v>
      </c>
      <c r="AD48" s="321"/>
      <c r="AE48" s="321"/>
      <c r="AF48" s="321">
        <v>2</v>
      </c>
      <c r="AG48" s="321"/>
      <c r="AH48" s="321"/>
      <c r="AI48" s="602"/>
      <c r="AJ48" s="602"/>
      <c r="AK48" s="602"/>
      <c r="AL48" s="321"/>
      <c r="AM48" s="321"/>
      <c r="AN48" s="321"/>
      <c r="AO48" s="321"/>
      <c r="AP48" s="321"/>
      <c r="AQ48" s="321"/>
      <c r="AR48" s="321"/>
      <c r="AS48" s="325"/>
      <c r="AT48" s="325"/>
      <c r="AU48" s="321"/>
      <c r="AV48" s="326">
        <f>SUM(AD48:AU48)</f>
        <v>2</v>
      </c>
      <c r="AW48" s="327">
        <f>(BJ48-AB48)</f>
        <v>2</v>
      </c>
      <c r="AX48" s="328" t="str">
        <f>IF(AV48&lt;1,"Netočno!",IF(AV48&lt;AW48,"Premalo sati!",IF(AV48&gt;AW48,"Previše sati!","Točno!""")))</f>
        <v>Točno!"</v>
      </c>
      <c r="AY48" s="329">
        <f>(AW48-AV48)</f>
        <v>0</v>
      </c>
      <c r="AZ48" s="1290">
        <f>(AB48+AV48)</f>
        <v>24</v>
      </c>
      <c r="BA48" s="1247">
        <f>(E48+F48)*30/60</f>
        <v>11</v>
      </c>
      <c r="BB48" s="330">
        <f>CEILING(BA48, 0.5)</f>
        <v>11</v>
      </c>
      <c r="BC48" s="331" t="str">
        <f>IF(ISBLANK(D48),"0",2)</f>
        <v>0</v>
      </c>
      <c r="BD48" s="317">
        <f>(W48+AS48)</f>
        <v>0</v>
      </c>
      <c r="BE48" s="317">
        <f>(AT48+X48)</f>
        <v>0</v>
      </c>
      <c r="BF48" s="332">
        <f>IF(AZ48=0,"-",BH48-AZ48-BB48-BC48-BD48-BE48-AY48)</f>
        <v>5</v>
      </c>
      <c r="BG48" s="333">
        <f>IF(AB48=0,"0",BH48-AZ48-AY48)</f>
        <v>16</v>
      </c>
      <c r="BH48" s="334" t="str">
        <f>IF(AB48=0,"-",IF(AB48&gt;17,"40",AB48*40/20))</f>
        <v>40</v>
      </c>
      <c r="BI48" s="1289">
        <f>IF(BH48=0,"-",AZ48+BG48)</f>
        <v>40</v>
      </c>
      <c r="BJ48" s="335">
        <f>ROUND(24*BH48/40,0)</f>
        <v>24</v>
      </c>
      <c r="BK48" s="1233" t="str">
        <f>IF(BI48=0,"0",IF(BI48&gt;40,"PREKOVREMENO",IF(BI48=40,"PUNO","NEPUNO")))</f>
        <v>PUNO</v>
      </c>
      <c r="BL48" s="1307"/>
      <c r="BM48" s="1303">
        <v>0</v>
      </c>
      <c r="BN48" s="1303">
        <f t="shared" ref="BN48:BN49" si="46">(BM48*0.5)</f>
        <v>0</v>
      </c>
      <c r="BO48" s="104">
        <f t="shared" ref="BO48:BO49" si="47">(BM48+BN48)</f>
        <v>0</v>
      </c>
      <c r="BP48" s="861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58"/>
      <c r="CG48" s="58"/>
      <c r="CH48" s="58"/>
      <c r="CI48" s="58"/>
      <c r="CJ48" s="861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58"/>
      <c r="DA48" s="58"/>
      <c r="DB48" s="58"/>
      <c r="DC48" s="58"/>
      <c r="DD48" s="861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58"/>
      <c r="DU48" s="58"/>
      <c r="DV48" s="58"/>
      <c r="DW48" s="58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</row>
    <row r="49" spans="1:269" s="337" customFormat="1" ht="48" x14ac:dyDescent="0.2">
      <c r="A49" s="314"/>
      <c r="B49" s="315" t="s">
        <v>119</v>
      </c>
      <c r="C49" s="316" t="s">
        <v>199</v>
      </c>
      <c r="D49" s="1204"/>
      <c r="E49" s="318">
        <v>12</v>
      </c>
      <c r="F49" s="318">
        <v>10</v>
      </c>
      <c r="G49" s="320" t="str">
        <f>IF(ISBLANK(D49),"",2)</f>
        <v/>
      </c>
      <c r="H49" s="1323">
        <f>SUM(E49:G49)</f>
        <v>22</v>
      </c>
      <c r="I49" s="602"/>
      <c r="J49" s="602"/>
      <c r="K49" s="602"/>
      <c r="L49" s="602"/>
      <c r="M49" s="317"/>
      <c r="N49" s="317"/>
      <c r="O49" s="317"/>
      <c r="P49" s="317"/>
      <c r="Q49" s="317"/>
      <c r="R49" s="317"/>
      <c r="S49" s="317"/>
      <c r="T49" s="603"/>
      <c r="U49" s="603"/>
      <c r="V49" s="603"/>
      <c r="W49" s="322"/>
      <c r="X49" s="322"/>
      <c r="Y49" s="1186">
        <f t="shared" si="44"/>
        <v>0</v>
      </c>
      <c r="Z49" s="399" t="str">
        <f t="shared" si="45"/>
        <v>-</v>
      </c>
      <c r="AA49" s="227"/>
      <c r="AB49" s="1266">
        <f>(H49+Y49+AA49)</f>
        <v>22</v>
      </c>
      <c r="AC49" s="323" t="str">
        <f>IF(AB49=0,"-",IF(AB49&lt;18,"Nepuno!",IF(AB49&gt;22,"Previše sati!","Puno!")))</f>
        <v>Puno!</v>
      </c>
      <c r="AD49" s="321"/>
      <c r="AE49" s="321">
        <v>1</v>
      </c>
      <c r="AF49" s="321">
        <v>1</v>
      </c>
      <c r="AG49" s="321"/>
      <c r="AH49" s="321"/>
      <c r="AI49" s="602"/>
      <c r="AJ49" s="602"/>
      <c r="AK49" s="602"/>
      <c r="AL49" s="321"/>
      <c r="AM49" s="321"/>
      <c r="AN49" s="321"/>
      <c r="AO49" s="321"/>
      <c r="AP49" s="321"/>
      <c r="AQ49" s="321"/>
      <c r="AR49" s="321"/>
      <c r="AS49" s="325"/>
      <c r="AT49" s="325"/>
      <c r="AU49" s="321"/>
      <c r="AV49" s="326">
        <f>SUM(AD49:AU49)</f>
        <v>2</v>
      </c>
      <c r="AW49" s="327">
        <f>(BJ49-AB49)</f>
        <v>2</v>
      </c>
      <c r="AX49" s="328" t="str">
        <f>IF(AV49&lt;1,"Netočno!",IF(AV49&lt;AW49,"Premalo sati!",IF(AV49&gt;AW49,"Previše sati!","Točno!""")))</f>
        <v>Točno!"</v>
      </c>
      <c r="AY49" s="329">
        <f>(AW49-AV49)</f>
        <v>0</v>
      </c>
      <c r="AZ49" s="1290">
        <f>(AB49+AV49)</f>
        <v>24</v>
      </c>
      <c r="BA49" s="1247">
        <f>(E49+F49)*30/60</f>
        <v>11</v>
      </c>
      <c r="BB49" s="330">
        <f>CEILING(BA49, 0.5)</f>
        <v>11</v>
      </c>
      <c r="BC49" s="331" t="str">
        <f>IF(ISBLANK(D49),"0",2)</f>
        <v>0</v>
      </c>
      <c r="BD49" s="317">
        <f>(W49+AS49)</f>
        <v>0</v>
      </c>
      <c r="BE49" s="317">
        <f>(AT49+X49)</f>
        <v>0</v>
      </c>
      <c r="BF49" s="332">
        <f>IF(AZ49=0,"-",BH49-AZ49-BB49-BC49-BD49-BE49-AY49)</f>
        <v>5</v>
      </c>
      <c r="BG49" s="333">
        <f>IF(AB49=0,"0",BH49-AZ49-AY49)</f>
        <v>16</v>
      </c>
      <c r="BH49" s="334" t="str">
        <f>IF(AB49=0,"-",IF(AB49&gt;17,"40",AB49*40/20))</f>
        <v>40</v>
      </c>
      <c r="BI49" s="1289">
        <f>IF(BH49=0,"-",AZ49+BG49)</f>
        <v>40</v>
      </c>
      <c r="BJ49" s="335">
        <f>ROUND(24*BH49/40,0)</f>
        <v>24</v>
      </c>
      <c r="BK49" s="1233" t="str">
        <f>IF(BI49=0,"0",IF(BI49&gt;40,"PREKOVREMENO",IF(BI49=40,"PUNO","NEPUNO")))</f>
        <v>PUNO</v>
      </c>
      <c r="BL49" s="1307"/>
      <c r="BM49" s="1303">
        <v>0</v>
      </c>
      <c r="BN49" s="1303">
        <f t="shared" si="46"/>
        <v>0</v>
      </c>
      <c r="BO49" s="104">
        <f t="shared" si="47"/>
        <v>0</v>
      </c>
      <c r="BP49" s="861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58"/>
      <c r="CG49" s="58"/>
      <c r="CH49" s="58"/>
      <c r="CI49" s="58"/>
      <c r="CJ49" s="861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58"/>
      <c r="DA49" s="58"/>
      <c r="DB49" s="58"/>
      <c r="DC49" s="58"/>
      <c r="DD49" s="861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58"/>
      <c r="DU49" s="58"/>
      <c r="DV49" s="58"/>
      <c r="DW49" s="58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  <c r="IX49" s="43"/>
      <c r="IY49" s="43"/>
      <c r="IZ49" s="43"/>
      <c r="JA49" s="43"/>
      <c r="JB49" s="43"/>
      <c r="JC49" s="43"/>
      <c r="JD49" s="43"/>
      <c r="JE49" s="43"/>
      <c r="JF49" s="43"/>
      <c r="JG49" s="43"/>
      <c r="JH49" s="43"/>
      <c r="JI49" s="43"/>
    </row>
    <row r="50" spans="1:269" s="39" customFormat="1" ht="18.75" customHeight="1" x14ac:dyDescent="0.3">
      <c r="A50" s="252"/>
      <c r="B50" s="338"/>
      <c r="C50" s="339"/>
      <c r="D50" s="1205"/>
      <c r="E50" s="340"/>
      <c r="F50" s="341"/>
      <c r="G50" s="257"/>
      <c r="H50" s="257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190"/>
      <c r="X50" s="190"/>
      <c r="Y50" s="190"/>
      <c r="Z50" s="190"/>
      <c r="AA50" s="342"/>
      <c r="AB50" s="207"/>
      <c r="AC50" s="177"/>
      <c r="AD50" s="205"/>
      <c r="AE50" s="6"/>
      <c r="AF50" s="279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9"/>
      <c r="AT50" s="259"/>
      <c r="AU50" s="257"/>
      <c r="AV50" s="343"/>
      <c r="AW50" s="209"/>
      <c r="AX50" s="183"/>
      <c r="AY50" s="211"/>
      <c r="AZ50" s="217"/>
      <c r="BA50" s="266"/>
      <c r="BB50" s="213"/>
      <c r="BC50" s="214"/>
      <c r="BD50" s="215"/>
      <c r="BE50" s="215"/>
      <c r="BF50" s="212"/>
      <c r="BG50" s="216"/>
      <c r="BH50" s="190"/>
      <c r="BI50" s="217"/>
      <c r="BJ50" s="218"/>
      <c r="BK50" s="219"/>
      <c r="BL50" s="1308"/>
      <c r="BM50" s="257"/>
      <c r="BN50" s="257"/>
      <c r="BO50" s="206"/>
      <c r="BP50" s="206"/>
      <c r="BQ50" s="345"/>
      <c r="BR50" s="220"/>
      <c r="BS50" s="220"/>
      <c r="BT50" s="220"/>
      <c r="BU50" s="221"/>
      <c r="BV50" s="221"/>
      <c r="BW50" s="221"/>
      <c r="BX50" s="221"/>
      <c r="BY50" s="221"/>
      <c r="BZ50" s="202"/>
      <c r="CA50" s="202"/>
      <c r="CB50" s="220"/>
      <c r="CC50" s="220"/>
      <c r="CD50" s="202"/>
      <c r="CE50" s="202"/>
      <c r="CF50" s="202"/>
      <c r="CG50" s="202"/>
      <c r="CH50" s="202"/>
      <c r="CI50" s="202"/>
      <c r="CJ50" s="206"/>
      <c r="CK50" s="345"/>
      <c r="CL50" s="220"/>
      <c r="CM50" s="220"/>
      <c r="CN50" s="220"/>
      <c r="CO50" s="221"/>
      <c r="CP50" s="221"/>
      <c r="CQ50" s="221"/>
      <c r="CR50" s="221"/>
      <c r="CS50" s="221"/>
      <c r="CT50" s="202"/>
      <c r="CU50" s="202"/>
      <c r="CV50" s="220"/>
      <c r="CW50" s="220"/>
      <c r="CX50" s="202"/>
      <c r="CY50" s="202"/>
      <c r="CZ50" s="202"/>
      <c r="DA50" s="202"/>
      <c r="DB50" s="202"/>
      <c r="DC50" s="202"/>
      <c r="DD50" s="206"/>
      <c r="DE50" s="345"/>
      <c r="DF50" s="220"/>
      <c r="DG50" s="220"/>
      <c r="DH50" s="220"/>
      <c r="DI50" s="221"/>
      <c r="DJ50" s="221"/>
      <c r="DK50" s="221"/>
      <c r="DL50" s="221"/>
      <c r="DM50" s="221"/>
      <c r="DN50" s="202"/>
      <c r="DO50" s="202"/>
      <c r="DP50" s="220"/>
      <c r="DQ50" s="220"/>
      <c r="DR50" s="202"/>
      <c r="DS50" s="202"/>
      <c r="DT50" s="202"/>
      <c r="DU50" s="202"/>
      <c r="DV50" s="202"/>
      <c r="DW50" s="202"/>
      <c r="DX50" s="202"/>
      <c r="DY50" s="202"/>
      <c r="DZ50" s="202"/>
      <c r="EA50" s="202"/>
      <c r="EB50" s="202"/>
      <c r="EC50" s="202"/>
      <c r="ED50" s="202"/>
      <c r="EE50" s="202"/>
      <c r="EF50" s="202"/>
      <c r="EG50" s="202"/>
      <c r="EH50" s="202"/>
      <c r="EI50" s="202"/>
      <c r="EJ50" s="202"/>
      <c r="EK50" s="202"/>
      <c r="EL50" s="202"/>
      <c r="EM50" s="202"/>
      <c r="EN50" s="202"/>
      <c r="EO50" s="202"/>
      <c r="EP50" s="202"/>
      <c r="EQ50" s="202"/>
      <c r="ER50" s="202"/>
      <c r="ES50" s="202"/>
      <c r="ET50" s="202"/>
      <c r="EU50" s="202"/>
      <c r="EV50" s="202"/>
      <c r="EW50" s="202"/>
      <c r="EX50" s="202"/>
      <c r="EY50" s="202"/>
      <c r="EZ50" s="202"/>
      <c r="FA50" s="202"/>
      <c r="FB50" s="202"/>
      <c r="FC50" s="202"/>
      <c r="FD50" s="202"/>
      <c r="FE50" s="202"/>
      <c r="FF50" s="202"/>
      <c r="FG50" s="202"/>
      <c r="FH50" s="202"/>
      <c r="FI50" s="202"/>
      <c r="FJ50" s="202"/>
      <c r="FK50" s="202"/>
      <c r="FL50" s="202"/>
      <c r="FM50" s="202"/>
      <c r="FN50" s="202"/>
      <c r="FO50" s="202"/>
      <c r="FP50" s="202"/>
      <c r="FQ50" s="202"/>
      <c r="FR50" s="202"/>
      <c r="FS50" s="202"/>
      <c r="FT50" s="202"/>
      <c r="FU50" s="202"/>
      <c r="FV50" s="202"/>
      <c r="FW50" s="202"/>
      <c r="FX50" s="202"/>
      <c r="FY50" s="202"/>
      <c r="FZ50" s="202"/>
      <c r="GA50" s="202"/>
      <c r="GB50" s="202"/>
      <c r="GC50" s="202"/>
      <c r="GD50" s="202"/>
      <c r="GE50" s="202"/>
      <c r="GF50" s="202"/>
      <c r="GG50" s="202"/>
      <c r="GH50" s="202"/>
      <c r="GI50" s="202"/>
      <c r="GJ50" s="202"/>
      <c r="GK50" s="202"/>
      <c r="GL50" s="202"/>
      <c r="GM50" s="202"/>
      <c r="GN50" s="202"/>
      <c r="GO50" s="202"/>
      <c r="GP50" s="202"/>
      <c r="GQ50" s="202"/>
      <c r="GR50" s="202"/>
      <c r="GS50" s="202"/>
      <c r="GT50" s="202"/>
      <c r="GU50" s="202"/>
      <c r="GV50" s="202"/>
      <c r="GW50" s="202"/>
      <c r="GX50" s="202"/>
      <c r="GY50" s="202"/>
      <c r="GZ50" s="202"/>
      <c r="HA50" s="202"/>
      <c r="HB50" s="202"/>
      <c r="HC50" s="202"/>
      <c r="HD50" s="202"/>
      <c r="HE50" s="202"/>
      <c r="HF50" s="202"/>
      <c r="HG50" s="202"/>
      <c r="HH50" s="202"/>
      <c r="HI50" s="202"/>
      <c r="HJ50" s="202"/>
      <c r="HK50" s="202"/>
      <c r="HL50" s="202"/>
      <c r="HM50" s="202"/>
      <c r="HN50" s="202"/>
      <c r="HO50" s="202"/>
      <c r="HP50" s="202"/>
      <c r="HQ50" s="202"/>
      <c r="HR50" s="202"/>
      <c r="HS50" s="202"/>
      <c r="HT50" s="202"/>
      <c r="HU50" s="202"/>
      <c r="HV50" s="202"/>
      <c r="HW50" s="202"/>
      <c r="HX50" s="202"/>
      <c r="HY50" s="202"/>
      <c r="HZ50" s="202"/>
      <c r="IA50" s="202"/>
      <c r="IB50" s="202"/>
      <c r="IC50" s="202"/>
      <c r="ID50" s="202"/>
      <c r="IE50" s="202"/>
      <c r="IF50" s="202"/>
      <c r="IG50" s="202"/>
      <c r="IH50" s="202"/>
      <c r="II50" s="202"/>
      <c r="IJ50" s="202"/>
      <c r="IK50" s="202"/>
      <c r="IL50" s="202"/>
      <c r="IM50" s="202"/>
      <c r="IN50" s="202"/>
      <c r="IO50" s="202"/>
      <c r="IP50" s="202"/>
      <c r="IQ50" s="202"/>
      <c r="IR50" s="202"/>
      <c r="IS50" s="202"/>
      <c r="IT50" s="202"/>
      <c r="IU50" s="202"/>
      <c r="IV50" s="202"/>
      <c r="IW50" s="202"/>
      <c r="IX50" s="202"/>
      <c r="IY50" s="202"/>
      <c r="IZ50" s="202"/>
      <c r="JA50" s="202"/>
      <c r="JB50" s="202"/>
      <c r="JC50" s="202"/>
      <c r="JD50" s="202"/>
      <c r="JE50" s="202"/>
      <c r="JF50" s="202"/>
      <c r="JG50" s="202"/>
      <c r="JH50" s="202"/>
      <c r="JI50" s="202"/>
    </row>
    <row r="51" spans="1:269" s="39" customFormat="1" ht="28.5" customHeight="1" x14ac:dyDescent="0.2">
      <c r="A51" s="346"/>
      <c r="B51" s="347" t="s">
        <v>120</v>
      </c>
      <c r="C51" s="346" t="s">
        <v>121</v>
      </c>
      <c r="D51" s="1203" t="s">
        <v>122</v>
      </c>
      <c r="E51" s="348">
        <v>18</v>
      </c>
      <c r="F51" s="349"/>
      <c r="G51" s="98">
        <f>IF(ISBLANK(D51),"",2)</f>
        <v>2</v>
      </c>
      <c r="H51" s="1323">
        <f t="shared" ref="H51:H54" si="48">SUM(E51:G51)</f>
        <v>20</v>
      </c>
      <c r="I51" s="599"/>
      <c r="J51" s="599"/>
      <c r="K51" s="604"/>
      <c r="L51" s="604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9"/>
      <c r="X51" s="149"/>
      <c r="Y51" s="1186">
        <f t="shared" ref="Y51:Y54" si="49">SUM(I51:X51)</f>
        <v>0</v>
      </c>
      <c r="Z51" s="399" t="str">
        <f t="shared" ref="Z51:Z53" si="50">IF(Y51=0,"-",IF(Y51&lt;4,"Točno!",IF(Y51&gt;4,"Previše sati!","Netočno!")))</f>
        <v>-</v>
      </c>
      <c r="AA51" s="227"/>
      <c r="AB51" s="1266">
        <f>(H51+Y51+AA51)</f>
        <v>20</v>
      </c>
      <c r="AC51" s="147" t="str">
        <f>IF(AB51=0,"-",IF(AB51&lt;17,"Nepuno!",IF(AB51&gt;21,"Previše sati!","Puno!")))</f>
        <v>Puno!</v>
      </c>
      <c r="AD51" s="348">
        <v>1</v>
      </c>
      <c r="AE51" s="348">
        <v>2</v>
      </c>
      <c r="AF51" s="348"/>
      <c r="AG51" s="148"/>
      <c r="AH51" s="148"/>
      <c r="AI51" s="604"/>
      <c r="AJ51" s="604"/>
      <c r="AK51" s="604"/>
      <c r="AL51" s="148"/>
      <c r="AM51" s="148"/>
      <c r="AN51" s="148"/>
      <c r="AO51" s="148"/>
      <c r="AP51" s="148"/>
      <c r="AQ51" s="148"/>
      <c r="AR51" s="148"/>
      <c r="AS51" s="149"/>
      <c r="AT51" s="149"/>
      <c r="AU51" s="148"/>
      <c r="AV51" s="351">
        <f>SUM(AD51:AU51)</f>
        <v>3</v>
      </c>
      <c r="AW51" s="295">
        <f>(BJ51-AB51)</f>
        <v>3</v>
      </c>
      <c r="AX51" s="152" t="str">
        <f>IF(AV51&lt;1,"Netočno!",IF(AV51&lt;AW51,"Premalo sati!",IF(AV51&gt;AW51,"Previše sati!","Točno!""")))</f>
        <v>Točno!"</v>
      </c>
      <c r="AY51" s="296">
        <f>(AW51-AV51)</f>
        <v>0</v>
      </c>
      <c r="AZ51" s="1288">
        <f>(AB51+AV51)</f>
        <v>23</v>
      </c>
      <c r="BA51" s="1247">
        <f>(E51+F51)*30/60</f>
        <v>9</v>
      </c>
      <c r="BB51" s="154">
        <f>CEILING(BA51, 0.5)</f>
        <v>9</v>
      </c>
      <c r="BC51" s="155">
        <f>IF(ISBLANK(D51),"0",2)</f>
        <v>2</v>
      </c>
      <c r="BD51" s="156">
        <f>(W51+AS51)</f>
        <v>0</v>
      </c>
      <c r="BE51" s="156">
        <f>(AT51+X51)</f>
        <v>0</v>
      </c>
      <c r="BF51" s="157">
        <f>IF(AZ51=0,"-",BH51-AZ51-BB51-BC51-BD51-BE51-AY51)</f>
        <v>6</v>
      </c>
      <c r="BG51" s="158">
        <f>IF(AB51=0,"0",BH51-AZ51-AY51)</f>
        <v>17</v>
      </c>
      <c r="BH51" s="159" t="str">
        <f>IF(AB51=0,"-",IF(AB51&gt;16,"40",AB51*40/19))</f>
        <v>40</v>
      </c>
      <c r="BI51" s="1289">
        <f t="shared" ref="BI51:BI54" si="51">IF(BH51=0,"-",AZ51+BG51)</f>
        <v>40</v>
      </c>
      <c r="BJ51" s="352">
        <f>ROUND(23*BH51/40,0)</f>
        <v>23</v>
      </c>
      <c r="BK51" s="1232" t="str">
        <f>IF(BI51=0,"0",IF(BI51&gt;40,"PREKOVREMENO",IF(BI51=40,"PUNO","NEPUNO")))</f>
        <v>PUNO</v>
      </c>
      <c r="BL51" s="1305"/>
      <c r="BM51" s="1303">
        <v>0</v>
      </c>
      <c r="BN51" s="1303">
        <f t="shared" ref="BN51" si="52">(BM51*0.5)</f>
        <v>0</v>
      </c>
      <c r="BO51" s="104">
        <f t="shared" ref="BO51" si="53">(BM51+BN51)</f>
        <v>0</v>
      </c>
      <c r="BP51" s="178"/>
      <c r="BQ51" s="5"/>
      <c r="BR51" s="5"/>
      <c r="BS51" s="5"/>
      <c r="BT51" s="5"/>
      <c r="BU51" s="5"/>
      <c r="BV51" s="250"/>
      <c r="BW51" s="250"/>
      <c r="BX51" s="250"/>
      <c r="BY51" s="197"/>
      <c r="BZ51" s="202"/>
      <c r="CA51" s="202"/>
      <c r="CB51" s="220"/>
      <c r="CC51" s="220"/>
      <c r="CD51" s="202"/>
      <c r="CE51" s="220"/>
      <c r="CF51" s="202"/>
      <c r="CG51" s="202"/>
      <c r="CH51" s="202"/>
      <c r="CI51" s="202"/>
      <c r="CJ51" s="178"/>
      <c r="CK51" s="5"/>
      <c r="CL51" s="5"/>
      <c r="CM51" s="5"/>
      <c r="CN51" s="5"/>
      <c r="CO51" s="5"/>
      <c r="CP51" s="250"/>
      <c r="CQ51" s="250"/>
      <c r="CR51" s="250"/>
      <c r="CS51" s="197"/>
      <c r="CT51" s="202"/>
      <c r="CU51" s="202"/>
      <c r="CV51" s="220"/>
      <c r="CW51" s="220"/>
      <c r="CX51" s="202"/>
      <c r="CY51" s="220"/>
      <c r="CZ51" s="202"/>
      <c r="DA51" s="202"/>
      <c r="DB51" s="202"/>
      <c r="DC51" s="202"/>
      <c r="DD51" s="178"/>
      <c r="DE51" s="5"/>
      <c r="DF51" s="5"/>
      <c r="DG51" s="5"/>
      <c r="DH51" s="5"/>
      <c r="DI51" s="5"/>
      <c r="DJ51" s="250"/>
      <c r="DK51" s="250"/>
      <c r="DL51" s="250"/>
      <c r="DM51" s="197"/>
      <c r="DN51" s="202"/>
      <c r="DO51" s="202"/>
      <c r="DP51" s="220"/>
      <c r="DQ51" s="220"/>
      <c r="DR51" s="202"/>
      <c r="DS51" s="220"/>
      <c r="DT51" s="202"/>
      <c r="DU51" s="202"/>
      <c r="DV51" s="202"/>
      <c r="DW51" s="202"/>
      <c r="DX51" s="202"/>
      <c r="DY51" s="202"/>
      <c r="DZ51" s="202"/>
      <c r="EA51" s="202"/>
      <c r="EB51" s="202"/>
      <c r="EC51" s="202"/>
      <c r="ED51" s="202"/>
      <c r="EE51" s="202"/>
      <c r="EF51" s="202"/>
      <c r="EG51" s="202"/>
      <c r="EH51" s="202"/>
      <c r="EI51" s="202"/>
      <c r="EJ51" s="202"/>
      <c r="EK51" s="202"/>
      <c r="EL51" s="202"/>
      <c r="EM51" s="202"/>
      <c r="EN51" s="202"/>
      <c r="EO51" s="202"/>
      <c r="EP51" s="202"/>
      <c r="EQ51" s="202"/>
      <c r="ER51" s="202"/>
      <c r="ES51" s="202"/>
      <c r="ET51" s="202"/>
      <c r="EU51" s="202"/>
      <c r="EV51" s="202"/>
      <c r="EW51" s="202"/>
      <c r="EX51" s="202"/>
      <c r="EY51" s="202"/>
      <c r="EZ51" s="202"/>
      <c r="FA51" s="202"/>
      <c r="FB51" s="202"/>
      <c r="FC51" s="202"/>
      <c r="FD51" s="202"/>
      <c r="FE51" s="202"/>
      <c r="FF51" s="202"/>
      <c r="FG51" s="202"/>
      <c r="FH51" s="202"/>
      <c r="FI51" s="202"/>
      <c r="FJ51" s="202"/>
      <c r="FK51" s="202"/>
      <c r="FL51" s="202"/>
      <c r="FM51" s="202"/>
      <c r="FN51" s="202"/>
      <c r="FO51" s="202"/>
      <c r="FP51" s="202"/>
      <c r="FQ51" s="202"/>
      <c r="FR51" s="202"/>
      <c r="FS51" s="202"/>
      <c r="FT51" s="202"/>
      <c r="FU51" s="202"/>
      <c r="FV51" s="202"/>
      <c r="FW51" s="202"/>
      <c r="FX51" s="202"/>
      <c r="FY51" s="202"/>
      <c r="FZ51" s="202"/>
      <c r="GA51" s="202"/>
      <c r="GB51" s="202"/>
      <c r="GC51" s="202"/>
      <c r="GD51" s="202"/>
      <c r="GE51" s="202"/>
      <c r="GF51" s="202"/>
      <c r="GG51" s="202"/>
      <c r="GH51" s="202"/>
      <c r="GI51" s="202"/>
      <c r="GJ51" s="202"/>
      <c r="GK51" s="202"/>
      <c r="GL51" s="202"/>
      <c r="GM51" s="202"/>
      <c r="GN51" s="202"/>
      <c r="GO51" s="202"/>
      <c r="GP51" s="202"/>
      <c r="GQ51" s="202"/>
      <c r="GR51" s="202"/>
      <c r="GS51" s="202"/>
      <c r="GT51" s="202"/>
      <c r="GU51" s="202"/>
      <c r="GV51" s="202"/>
      <c r="GW51" s="202"/>
      <c r="GX51" s="202"/>
      <c r="GY51" s="202"/>
      <c r="GZ51" s="202"/>
      <c r="HA51" s="202"/>
      <c r="HB51" s="202"/>
      <c r="HC51" s="202"/>
      <c r="HD51" s="202"/>
      <c r="HE51" s="202"/>
      <c r="HF51" s="202"/>
      <c r="HG51" s="202"/>
      <c r="HH51" s="202"/>
      <c r="HI51" s="202"/>
      <c r="HJ51" s="202"/>
      <c r="HK51" s="202"/>
      <c r="HL51" s="202"/>
      <c r="HM51" s="202"/>
      <c r="HN51" s="202"/>
      <c r="HO51" s="202"/>
      <c r="HP51" s="202"/>
      <c r="HQ51" s="202"/>
      <c r="HR51" s="202"/>
      <c r="HS51" s="202"/>
      <c r="HT51" s="202"/>
      <c r="HU51" s="202"/>
      <c r="HV51" s="202"/>
      <c r="HW51" s="202"/>
      <c r="HX51" s="202"/>
      <c r="HY51" s="202"/>
      <c r="HZ51" s="202"/>
      <c r="IA51" s="202"/>
      <c r="IB51" s="202"/>
      <c r="IC51" s="202"/>
      <c r="ID51" s="202"/>
      <c r="IE51" s="202"/>
      <c r="IF51" s="202"/>
      <c r="IG51" s="202"/>
      <c r="IH51" s="202"/>
      <c r="II51" s="202"/>
      <c r="IJ51" s="202"/>
      <c r="IK51" s="202"/>
      <c r="IL51" s="202"/>
      <c r="IM51" s="202"/>
      <c r="IN51" s="202"/>
      <c r="IO51" s="202"/>
      <c r="IP51" s="202"/>
      <c r="IQ51" s="202"/>
      <c r="IR51" s="202"/>
      <c r="IS51" s="202"/>
      <c r="IT51" s="202"/>
      <c r="IU51" s="202"/>
      <c r="IV51" s="202"/>
      <c r="IW51" s="202"/>
      <c r="IX51" s="202"/>
      <c r="IY51" s="202"/>
      <c r="IZ51" s="202"/>
      <c r="JA51" s="202"/>
      <c r="JB51" s="202"/>
      <c r="JC51" s="202"/>
      <c r="JD51" s="202"/>
      <c r="JE51" s="202"/>
      <c r="JF51" s="202"/>
      <c r="JG51" s="202"/>
      <c r="JH51" s="202"/>
      <c r="JI51" s="202"/>
    </row>
    <row r="52" spans="1:269" s="39" customFormat="1" ht="35.25" customHeight="1" x14ac:dyDescent="0.2">
      <c r="A52" s="346"/>
      <c r="B52" s="347" t="s">
        <v>120</v>
      </c>
      <c r="C52" s="346" t="s">
        <v>123</v>
      </c>
      <c r="D52" s="582"/>
      <c r="E52" s="348">
        <v>21</v>
      </c>
      <c r="F52" s="349"/>
      <c r="G52" s="98" t="str">
        <f>IF(ISBLANK(D52),"",2)</f>
        <v/>
      </c>
      <c r="H52" s="1323">
        <f t="shared" si="48"/>
        <v>21</v>
      </c>
      <c r="I52" s="599"/>
      <c r="J52" s="599"/>
      <c r="K52" s="604"/>
      <c r="L52" s="604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9"/>
      <c r="X52" s="149"/>
      <c r="Y52" s="1186">
        <f t="shared" si="49"/>
        <v>0</v>
      </c>
      <c r="Z52" s="399" t="str">
        <f t="shared" si="50"/>
        <v>-</v>
      </c>
      <c r="AA52" s="227"/>
      <c r="AB52" s="1266">
        <f>(H52+Y52+AA52)</f>
        <v>21</v>
      </c>
      <c r="AC52" s="147" t="str">
        <f>IF(AB52=0,"-",IF(AB52&lt;17,"Nepuno!",IF(AB52&gt;21,"Previše sati!","Puno!")))</f>
        <v>Puno!</v>
      </c>
      <c r="AD52" s="348">
        <v>1</v>
      </c>
      <c r="AE52" s="348">
        <v>1</v>
      </c>
      <c r="AF52" s="348"/>
      <c r="AG52" s="148"/>
      <c r="AH52" s="148"/>
      <c r="AI52" s="604"/>
      <c r="AJ52" s="604"/>
      <c r="AK52" s="604"/>
      <c r="AL52" s="148"/>
      <c r="AM52" s="148"/>
      <c r="AN52" s="148"/>
      <c r="AO52" s="148"/>
      <c r="AP52" s="148"/>
      <c r="AQ52" s="148"/>
      <c r="AR52" s="148"/>
      <c r="AS52" s="149"/>
      <c r="AT52" s="149"/>
      <c r="AU52" s="148"/>
      <c r="AV52" s="351">
        <f>SUM(AD52:AU52)</f>
        <v>2</v>
      </c>
      <c r="AW52" s="295">
        <f>(BJ52-AB52)</f>
        <v>2</v>
      </c>
      <c r="AX52" s="152" t="str">
        <f>IF(AV52&lt;1,"Netočno!",IF(AV52&lt;AW52,"Premalo sati!",IF(AV52&gt;AW52,"Previše sati!","Točno!""")))</f>
        <v>Točno!"</v>
      </c>
      <c r="AY52" s="296">
        <f>(AW52-AV52)</f>
        <v>0</v>
      </c>
      <c r="AZ52" s="1288">
        <f>(AB52+AV52)</f>
        <v>23</v>
      </c>
      <c r="BA52" s="1247">
        <f>(E52+F52)*30/60</f>
        <v>10.5</v>
      </c>
      <c r="BB52" s="154">
        <f>CEILING(BA52, 0.5)</f>
        <v>10.5</v>
      </c>
      <c r="BC52" s="155" t="str">
        <f>IF(ISBLANK(D52),"0",2)</f>
        <v>0</v>
      </c>
      <c r="BD52" s="156">
        <f>(W52+AS52)</f>
        <v>0</v>
      </c>
      <c r="BE52" s="156">
        <f>(AT52+X52)</f>
        <v>0</v>
      </c>
      <c r="BF52" s="157">
        <f>IF(AZ52=0,"-",BH52-AZ52-BB52-BC52-BD52-BE52-AY52)</f>
        <v>6.5</v>
      </c>
      <c r="BG52" s="158">
        <f>IF(AB52=0,"0",BH52-AZ52-AY52)</f>
        <v>17</v>
      </c>
      <c r="BH52" s="159" t="str">
        <f>IF(AB52=0,"-",IF(AB52&gt;16,"40",AB52*40/19))</f>
        <v>40</v>
      </c>
      <c r="BI52" s="1289">
        <f t="shared" si="51"/>
        <v>40</v>
      </c>
      <c r="BJ52" s="352">
        <f>ROUND(23*BH52/40,0)</f>
        <v>23</v>
      </c>
      <c r="BK52" s="1229" t="str">
        <f>IF(BI52=0,"0",IF(BI52&gt;40,"PREKOVREMENO",IF(BI52=40,"PUNO","NEPUNO")))</f>
        <v>PUNO</v>
      </c>
      <c r="BL52" s="1309"/>
      <c r="BM52" s="1303">
        <v>0</v>
      </c>
      <c r="BN52" s="1303">
        <f>(BM52*0.5)</f>
        <v>0</v>
      </c>
      <c r="BO52" s="104">
        <f>(BM52+BN52)</f>
        <v>0</v>
      </c>
      <c r="BP52" s="861"/>
      <c r="BQ52" s="5"/>
      <c r="BR52" s="5"/>
      <c r="BS52" s="5"/>
      <c r="BT52" s="5"/>
      <c r="BU52" s="5"/>
      <c r="BV52" s="250"/>
      <c r="BW52" s="250"/>
      <c r="BX52" s="250"/>
      <c r="BY52" s="197"/>
      <c r="BZ52" s="202"/>
      <c r="CA52" s="202"/>
      <c r="CB52" s="220"/>
      <c r="CC52" s="220"/>
      <c r="CD52" s="202"/>
      <c r="CE52" s="220"/>
      <c r="CF52" s="202"/>
      <c r="CG52" s="202"/>
      <c r="CH52" s="202"/>
      <c r="CI52" s="202"/>
      <c r="CJ52" s="861"/>
      <c r="CK52" s="5"/>
      <c r="CL52" s="5"/>
      <c r="CM52" s="5"/>
      <c r="CN52" s="5"/>
      <c r="CO52" s="5"/>
      <c r="CP52" s="250"/>
      <c r="CQ52" s="250"/>
      <c r="CR52" s="250"/>
      <c r="CS52" s="197"/>
      <c r="CT52" s="202"/>
      <c r="CU52" s="202"/>
      <c r="CV52" s="220"/>
      <c r="CW52" s="220"/>
      <c r="CX52" s="202"/>
      <c r="CY52" s="220"/>
      <c r="CZ52" s="202"/>
      <c r="DA52" s="202"/>
      <c r="DB52" s="202"/>
      <c r="DC52" s="202"/>
      <c r="DD52" s="861"/>
      <c r="DE52" s="5"/>
      <c r="DF52" s="5"/>
      <c r="DG52" s="5"/>
      <c r="DH52" s="5"/>
      <c r="DI52" s="5"/>
      <c r="DJ52" s="250"/>
      <c r="DK52" s="250"/>
      <c r="DL52" s="250"/>
      <c r="DM52" s="197"/>
      <c r="DN52" s="202"/>
      <c r="DO52" s="202"/>
      <c r="DP52" s="220"/>
      <c r="DQ52" s="220"/>
      <c r="DR52" s="202"/>
      <c r="DS52" s="220"/>
      <c r="DT52" s="202"/>
      <c r="DU52" s="202"/>
      <c r="DV52" s="202"/>
      <c r="DW52" s="202"/>
      <c r="DX52" s="202"/>
      <c r="DY52" s="202"/>
      <c r="DZ52" s="202"/>
      <c r="EA52" s="202"/>
      <c r="EB52" s="202"/>
      <c r="EC52" s="202"/>
      <c r="ED52" s="202"/>
      <c r="EE52" s="202"/>
      <c r="EF52" s="202"/>
      <c r="EG52" s="202"/>
      <c r="EH52" s="202"/>
      <c r="EI52" s="202"/>
      <c r="EJ52" s="202"/>
      <c r="EK52" s="202"/>
      <c r="EL52" s="202"/>
      <c r="EM52" s="202"/>
      <c r="EN52" s="202"/>
      <c r="EO52" s="202"/>
      <c r="EP52" s="202"/>
      <c r="EQ52" s="202"/>
      <c r="ER52" s="202"/>
      <c r="ES52" s="202"/>
      <c r="ET52" s="202"/>
      <c r="EU52" s="202"/>
      <c r="EV52" s="202"/>
      <c r="EW52" s="202"/>
      <c r="EX52" s="202"/>
      <c r="EY52" s="202"/>
      <c r="EZ52" s="202"/>
      <c r="FA52" s="202"/>
      <c r="FB52" s="202"/>
      <c r="FC52" s="202"/>
      <c r="FD52" s="202"/>
      <c r="FE52" s="202"/>
      <c r="FF52" s="202"/>
      <c r="FG52" s="202"/>
      <c r="FH52" s="202"/>
      <c r="FI52" s="202"/>
      <c r="FJ52" s="202"/>
      <c r="FK52" s="202"/>
      <c r="FL52" s="202"/>
      <c r="FM52" s="202"/>
      <c r="FN52" s="202"/>
      <c r="FO52" s="202"/>
      <c r="FP52" s="202"/>
      <c r="FQ52" s="202"/>
      <c r="FR52" s="202"/>
      <c r="FS52" s="202"/>
      <c r="FT52" s="202"/>
      <c r="FU52" s="202"/>
      <c r="FV52" s="202"/>
      <c r="FW52" s="202"/>
      <c r="FX52" s="202"/>
      <c r="FY52" s="202"/>
      <c r="FZ52" s="202"/>
      <c r="GA52" s="202"/>
      <c r="GB52" s="202"/>
      <c r="GC52" s="202"/>
      <c r="GD52" s="202"/>
      <c r="GE52" s="202"/>
      <c r="GF52" s="202"/>
      <c r="GG52" s="202"/>
      <c r="GH52" s="202"/>
      <c r="GI52" s="202"/>
      <c r="GJ52" s="202"/>
      <c r="GK52" s="202"/>
      <c r="GL52" s="202"/>
      <c r="GM52" s="202"/>
      <c r="GN52" s="202"/>
      <c r="GO52" s="202"/>
      <c r="GP52" s="202"/>
      <c r="GQ52" s="202"/>
      <c r="GR52" s="202"/>
      <c r="GS52" s="202"/>
      <c r="GT52" s="202"/>
      <c r="GU52" s="202"/>
      <c r="GV52" s="202"/>
      <c r="GW52" s="202"/>
      <c r="GX52" s="202"/>
      <c r="GY52" s="202"/>
      <c r="GZ52" s="202"/>
      <c r="HA52" s="202"/>
      <c r="HB52" s="202"/>
      <c r="HC52" s="202"/>
      <c r="HD52" s="202"/>
      <c r="HE52" s="202"/>
      <c r="HF52" s="202"/>
      <c r="HG52" s="202"/>
      <c r="HH52" s="202"/>
      <c r="HI52" s="202"/>
      <c r="HJ52" s="202"/>
      <c r="HK52" s="202"/>
      <c r="HL52" s="202"/>
      <c r="HM52" s="202"/>
      <c r="HN52" s="202"/>
      <c r="HO52" s="202"/>
      <c r="HP52" s="202"/>
      <c r="HQ52" s="202"/>
      <c r="HR52" s="202"/>
      <c r="HS52" s="202"/>
      <c r="HT52" s="202"/>
      <c r="HU52" s="202"/>
      <c r="HV52" s="202"/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  <c r="IG52" s="202"/>
      <c r="IH52" s="202"/>
      <c r="II52" s="202"/>
      <c r="IJ52" s="202"/>
      <c r="IK52" s="202"/>
      <c r="IL52" s="202"/>
      <c r="IM52" s="202"/>
      <c r="IN52" s="202"/>
      <c r="IO52" s="202"/>
      <c r="IP52" s="202"/>
      <c r="IQ52" s="202"/>
      <c r="IR52" s="202"/>
      <c r="IS52" s="202"/>
      <c r="IT52" s="202"/>
      <c r="IU52" s="202"/>
      <c r="IV52" s="202"/>
      <c r="IW52" s="202"/>
      <c r="IX52" s="202"/>
      <c r="IY52" s="202"/>
      <c r="IZ52" s="202"/>
      <c r="JA52" s="202"/>
      <c r="JB52" s="202"/>
      <c r="JC52" s="202"/>
      <c r="JD52" s="202"/>
      <c r="JE52" s="202"/>
      <c r="JF52" s="202"/>
      <c r="JG52" s="202"/>
      <c r="JH52" s="202"/>
      <c r="JI52" s="202"/>
    </row>
    <row r="53" spans="1:269" s="39" customFormat="1" ht="39" customHeight="1" x14ac:dyDescent="0.2">
      <c r="A53" s="346"/>
      <c r="B53" s="347" t="s">
        <v>120</v>
      </c>
      <c r="C53" s="346" t="s">
        <v>124</v>
      </c>
      <c r="D53" s="582" t="s">
        <v>125</v>
      </c>
      <c r="E53" s="348">
        <v>18</v>
      </c>
      <c r="F53" s="349"/>
      <c r="G53" s="98">
        <f>IF(ISBLANK(D53),"",2)</f>
        <v>2</v>
      </c>
      <c r="H53" s="1323">
        <f t="shared" si="48"/>
        <v>20</v>
      </c>
      <c r="I53" s="599"/>
      <c r="J53" s="599"/>
      <c r="K53" s="604"/>
      <c r="L53" s="604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9"/>
      <c r="X53" s="149"/>
      <c r="Y53" s="1186">
        <f t="shared" si="49"/>
        <v>0</v>
      </c>
      <c r="Z53" s="399" t="str">
        <f t="shared" si="50"/>
        <v>-</v>
      </c>
      <c r="AA53" s="227"/>
      <c r="AB53" s="1266">
        <f>(H53+Y53+AA53)</f>
        <v>20</v>
      </c>
      <c r="AC53" s="147" t="str">
        <f>IF(AB53=0,"-",IF(AB53&lt;17,"Nepuno!",IF(AB53&gt;21,"Previše sati!","Puno!")))</f>
        <v>Puno!</v>
      </c>
      <c r="AD53" s="348">
        <v>1</v>
      </c>
      <c r="AE53" s="348">
        <v>2</v>
      </c>
      <c r="AF53" s="348"/>
      <c r="AG53" s="148"/>
      <c r="AH53" s="148"/>
      <c r="AI53" s="604"/>
      <c r="AJ53" s="604"/>
      <c r="AK53" s="604"/>
      <c r="AL53" s="148"/>
      <c r="AM53" s="148"/>
      <c r="AN53" s="148"/>
      <c r="AO53" s="148"/>
      <c r="AP53" s="148"/>
      <c r="AQ53" s="148"/>
      <c r="AR53" s="148"/>
      <c r="AS53" s="149"/>
      <c r="AT53" s="149"/>
      <c r="AU53" s="148"/>
      <c r="AV53" s="351">
        <f>SUM(AD53:AU53)</f>
        <v>3</v>
      </c>
      <c r="AW53" s="295">
        <f>(BJ53-AB53)</f>
        <v>3</v>
      </c>
      <c r="AX53" s="152" t="str">
        <f>IF(AV53&lt;1,"Netočno!",IF(AV53&lt;AW53,"Premalo sati!",IF(AV53&gt;AW53,"Previše sati!","Točno!""")))</f>
        <v>Točno!"</v>
      </c>
      <c r="AY53" s="296">
        <f>(AW53-AV53)</f>
        <v>0</v>
      </c>
      <c r="AZ53" s="1288">
        <f>(AB53+AV53)</f>
        <v>23</v>
      </c>
      <c r="BA53" s="1247">
        <f>(E53+F53)*30/60</f>
        <v>9</v>
      </c>
      <c r="BB53" s="154">
        <f>CEILING(BA53, 0.5)</f>
        <v>9</v>
      </c>
      <c r="BC53" s="155">
        <f>IF(ISBLANK(D53),"0",2)</f>
        <v>2</v>
      </c>
      <c r="BD53" s="156">
        <f>(W53+AS53)</f>
        <v>0</v>
      </c>
      <c r="BE53" s="156">
        <f>(AT53+X53)</f>
        <v>0</v>
      </c>
      <c r="BF53" s="157">
        <f>IF(AZ53=0,"-",BH53-AZ53-BB53-BC53-BD53-BE53-AY53)</f>
        <v>6</v>
      </c>
      <c r="BG53" s="158">
        <f>IF(AB53=0,"0",BH53-AZ53-AY53)</f>
        <v>17</v>
      </c>
      <c r="BH53" s="159" t="str">
        <f>IF(AB53=0,"-",IF(AB53&gt;16,"40",AB53*40/19))</f>
        <v>40</v>
      </c>
      <c r="BI53" s="1289">
        <f t="shared" si="51"/>
        <v>40</v>
      </c>
      <c r="BJ53" s="352">
        <f>ROUND(23*BH53/40,0)</f>
        <v>23</v>
      </c>
      <c r="BK53" s="1229" t="str">
        <f>IF(BI53=0,"0",IF(BI53&gt;40,"PREKOVREMENO",IF(BI53=40,"PUNO","NEPUNO")))</f>
        <v>PUNO</v>
      </c>
      <c r="BL53" s="620"/>
      <c r="BM53" s="1303">
        <v>0</v>
      </c>
      <c r="BN53" s="1303">
        <f>(BM53*0.5)</f>
        <v>0</v>
      </c>
      <c r="BO53" s="104">
        <f>(BM53+BN53)</f>
        <v>0</v>
      </c>
      <c r="BP53" s="861"/>
      <c r="BQ53" s="5"/>
      <c r="BR53" s="5"/>
      <c r="BS53" s="5"/>
      <c r="BT53" s="5"/>
      <c r="BU53" s="5"/>
      <c r="BV53" s="250"/>
      <c r="BW53" s="250"/>
      <c r="BX53" s="250"/>
      <c r="BY53" s="197"/>
      <c r="BZ53" s="202"/>
      <c r="CA53" s="202"/>
      <c r="CB53" s="220"/>
      <c r="CC53" s="220"/>
      <c r="CD53" s="202"/>
      <c r="CE53" s="220"/>
      <c r="CF53" s="202"/>
      <c r="CG53" s="202"/>
      <c r="CH53" s="202"/>
      <c r="CI53" s="202"/>
      <c r="CJ53" s="861"/>
      <c r="CK53" s="5"/>
      <c r="CL53" s="5"/>
      <c r="CM53" s="5"/>
      <c r="CN53" s="5"/>
      <c r="CO53" s="5"/>
      <c r="CP53" s="250"/>
      <c r="CQ53" s="250"/>
      <c r="CR53" s="250"/>
      <c r="CS53" s="197"/>
      <c r="CT53" s="202"/>
      <c r="CU53" s="202"/>
      <c r="CV53" s="220"/>
      <c r="CW53" s="220"/>
      <c r="CX53" s="202"/>
      <c r="CY53" s="220"/>
      <c r="CZ53" s="202"/>
      <c r="DA53" s="202"/>
      <c r="DB53" s="202"/>
      <c r="DC53" s="202"/>
      <c r="DD53" s="861"/>
      <c r="DE53" s="5"/>
      <c r="DF53" s="5"/>
      <c r="DG53" s="5"/>
      <c r="DH53" s="5"/>
      <c r="DI53" s="5"/>
      <c r="DJ53" s="250"/>
      <c r="DK53" s="250"/>
      <c r="DL53" s="250"/>
      <c r="DM53" s="197"/>
      <c r="DN53" s="202"/>
      <c r="DO53" s="202"/>
      <c r="DP53" s="220"/>
      <c r="DQ53" s="220"/>
      <c r="DR53" s="202"/>
      <c r="DS53" s="220"/>
      <c r="DT53" s="202"/>
      <c r="DU53" s="202"/>
      <c r="DV53" s="202"/>
      <c r="DW53" s="202"/>
      <c r="DX53" s="202"/>
      <c r="DY53" s="202"/>
      <c r="DZ53" s="202"/>
      <c r="EA53" s="202"/>
      <c r="EB53" s="202"/>
      <c r="EC53" s="202"/>
      <c r="ED53" s="202"/>
      <c r="EE53" s="202"/>
      <c r="EF53" s="202"/>
      <c r="EG53" s="202"/>
      <c r="EH53" s="202"/>
      <c r="EI53" s="202"/>
      <c r="EJ53" s="202"/>
      <c r="EK53" s="202"/>
      <c r="EL53" s="202"/>
      <c r="EM53" s="202"/>
      <c r="EN53" s="202"/>
      <c r="EO53" s="202"/>
      <c r="EP53" s="202"/>
      <c r="EQ53" s="202"/>
      <c r="ER53" s="202"/>
      <c r="ES53" s="202"/>
      <c r="ET53" s="202"/>
      <c r="EU53" s="202"/>
      <c r="EV53" s="202"/>
      <c r="EW53" s="202"/>
      <c r="EX53" s="202"/>
      <c r="EY53" s="202"/>
      <c r="EZ53" s="202"/>
      <c r="FA53" s="202"/>
      <c r="FB53" s="202"/>
      <c r="FC53" s="202"/>
      <c r="FD53" s="202"/>
      <c r="FE53" s="202"/>
      <c r="FF53" s="202"/>
      <c r="FG53" s="202"/>
      <c r="FH53" s="202"/>
      <c r="FI53" s="202"/>
      <c r="FJ53" s="202"/>
      <c r="FK53" s="202"/>
      <c r="FL53" s="202"/>
      <c r="FM53" s="202"/>
      <c r="FN53" s="202"/>
      <c r="FO53" s="202"/>
      <c r="FP53" s="202"/>
      <c r="FQ53" s="202"/>
      <c r="FR53" s="202"/>
      <c r="FS53" s="202"/>
      <c r="FT53" s="202"/>
      <c r="FU53" s="202"/>
      <c r="FV53" s="202"/>
      <c r="FW53" s="202"/>
      <c r="FX53" s="202"/>
      <c r="FY53" s="202"/>
      <c r="FZ53" s="202"/>
      <c r="GA53" s="202"/>
      <c r="GB53" s="202"/>
      <c r="GC53" s="202"/>
      <c r="GD53" s="202"/>
      <c r="GE53" s="202"/>
      <c r="GF53" s="202"/>
      <c r="GG53" s="202"/>
      <c r="GH53" s="202"/>
      <c r="GI53" s="202"/>
      <c r="GJ53" s="202"/>
      <c r="GK53" s="202"/>
      <c r="GL53" s="202"/>
      <c r="GM53" s="202"/>
      <c r="GN53" s="202"/>
      <c r="GO53" s="202"/>
      <c r="GP53" s="202"/>
      <c r="GQ53" s="202"/>
      <c r="GR53" s="202"/>
      <c r="GS53" s="202"/>
      <c r="GT53" s="202"/>
      <c r="GU53" s="202"/>
      <c r="GV53" s="202"/>
      <c r="GW53" s="202"/>
      <c r="GX53" s="202"/>
      <c r="GY53" s="202"/>
      <c r="GZ53" s="202"/>
      <c r="HA53" s="202"/>
      <c r="HB53" s="202"/>
      <c r="HC53" s="202"/>
      <c r="HD53" s="202"/>
      <c r="HE53" s="202"/>
      <c r="HF53" s="202"/>
      <c r="HG53" s="202"/>
      <c r="HH53" s="202"/>
      <c r="HI53" s="202"/>
      <c r="HJ53" s="202"/>
      <c r="HK53" s="202"/>
      <c r="HL53" s="202"/>
      <c r="HM53" s="202"/>
      <c r="HN53" s="202"/>
      <c r="HO53" s="202"/>
      <c r="HP53" s="202"/>
      <c r="HQ53" s="202"/>
      <c r="HR53" s="202"/>
      <c r="HS53" s="202"/>
      <c r="HT53" s="202"/>
      <c r="HU53" s="202"/>
      <c r="HV53" s="202"/>
      <c r="HW53" s="202"/>
      <c r="HX53" s="202"/>
      <c r="HY53" s="202"/>
      <c r="HZ53" s="202"/>
      <c r="IA53" s="202"/>
      <c r="IB53" s="202"/>
      <c r="IC53" s="202"/>
      <c r="ID53" s="202"/>
      <c r="IE53" s="202"/>
      <c r="IF53" s="202"/>
      <c r="IG53" s="202"/>
      <c r="IH53" s="202"/>
      <c r="II53" s="202"/>
      <c r="IJ53" s="202"/>
      <c r="IK53" s="202"/>
      <c r="IL53" s="202"/>
      <c r="IM53" s="202"/>
      <c r="IN53" s="202"/>
      <c r="IO53" s="202"/>
      <c r="IP53" s="202"/>
      <c r="IQ53" s="202"/>
      <c r="IR53" s="202"/>
      <c r="IS53" s="202"/>
      <c r="IT53" s="202"/>
      <c r="IU53" s="202"/>
      <c r="IV53" s="202"/>
      <c r="IW53" s="202"/>
      <c r="IX53" s="202"/>
      <c r="IY53" s="202"/>
      <c r="IZ53" s="202"/>
      <c r="JA53" s="202"/>
      <c r="JB53" s="202"/>
      <c r="JC53" s="202"/>
      <c r="JD53" s="202"/>
      <c r="JE53" s="202"/>
      <c r="JF53" s="202"/>
      <c r="JG53" s="202"/>
      <c r="JH53" s="202"/>
      <c r="JI53" s="202"/>
    </row>
    <row r="54" spans="1:269" s="39" customFormat="1" ht="39" customHeight="1" x14ac:dyDescent="0.2">
      <c r="A54" s="346"/>
      <c r="B54" s="347" t="s">
        <v>126</v>
      </c>
      <c r="C54" s="354" t="s">
        <v>127</v>
      </c>
      <c r="D54" s="582"/>
      <c r="E54" s="348">
        <v>9</v>
      </c>
      <c r="F54" s="349">
        <v>10</v>
      </c>
      <c r="G54" s="98" t="str">
        <f>IF(ISBLANK(D54),"",2)</f>
        <v/>
      </c>
      <c r="H54" s="1323">
        <f t="shared" si="48"/>
        <v>19</v>
      </c>
      <c r="I54" s="599"/>
      <c r="J54" s="599"/>
      <c r="K54" s="604"/>
      <c r="L54" s="604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9"/>
      <c r="X54" s="149"/>
      <c r="Y54" s="1186">
        <f t="shared" si="49"/>
        <v>0</v>
      </c>
      <c r="Z54" s="399" t="str">
        <f>IF(Y54=0,"-",IF(Y54&lt;4,"Točno!",IF(Y54&gt;4,"Previše sati!","Netočno!")))</f>
        <v>-</v>
      </c>
      <c r="AA54" s="227"/>
      <c r="AB54" s="1266">
        <f>(H54+Y54+AA54)</f>
        <v>19</v>
      </c>
      <c r="AC54" s="147" t="str">
        <f>IF(AB54=0,"-",IF(AB54&lt;17,"Nepuno!",IF(AB54&gt;21,"Previše sati!","Puno!")))</f>
        <v>Puno!</v>
      </c>
      <c r="AD54" s="939"/>
      <c r="AE54" s="348">
        <v>2</v>
      </c>
      <c r="AF54" s="348">
        <v>2</v>
      </c>
      <c r="AG54" s="148"/>
      <c r="AH54" s="148"/>
      <c r="AI54" s="604"/>
      <c r="AJ54" s="604"/>
      <c r="AK54" s="604"/>
      <c r="AL54" s="148"/>
      <c r="AM54" s="148"/>
      <c r="AN54" s="148"/>
      <c r="AO54" s="148"/>
      <c r="AP54" s="148"/>
      <c r="AQ54" s="148"/>
      <c r="AR54" s="148"/>
      <c r="AS54" s="149"/>
      <c r="AT54" s="149"/>
      <c r="AU54" s="148"/>
      <c r="AV54" s="942">
        <f>SUM(AD54:AU54)</f>
        <v>4</v>
      </c>
      <c r="AW54" s="295">
        <f>(BJ54-AB54)</f>
        <v>4</v>
      </c>
      <c r="AX54" s="940" t="str">
        <f>IF(AV54&lt;1,"Netočno!",IF(AV54&lt;AW54,"Premalo sati!",IF(AV54&gt;AW54,"Previše sati!","Točno!""")))</f>
        <v>Točno!"</v>
      </c>
      <c r="AY54" s="296">
        <f>(AW54-AV54)</f>
        <v>0</v>
      </c>
      <c r="AZ54" s="1288">
        <f>(AB54+AV54)</f>
        <v>23</v>
      </c>
      <c r="BA54" s="1247">
        <f>(E54+F54)*30/60</f>
        <v>9.5</v>
      </c>
      <c r="BB54" s="154">
        <f>CEILING(BA54, 0.5)</f>
        <v>9.5</v>
      </c>
      <c r="BC54" s="155" t="str">
        <f>IF(ISBLANK(D54),"0",2)</f>
        <v>0</v>
      </c>
      <c r="BD54" s="156">
        <f>(W54+AS54)</f>
        <v>0</v>
      </c>
      <c r="BE54" s="156">
        <f>(AT54+X54)</f>
        <v>0</v>
      </c>
      <c r="BF54" s="157">
        <f>IF(AZ54=0,"-",BH54-AZ54-BB54-BC54-BD54-BE54-AY54)</f>
        <v>7.5</v>
      </c>
      <c r="BG54" s="158">
        <f>IF(AB54=0,"0",BH54-AZ54-AY54)</f>
        <v>17</v>
      </c>
      <c r="BH54" s="159" t="str">
        <f>IF(AB54=0,"-",IF(AB54&gt;16,"40",AB54*40/19))</f>
        <v>40</v>
      </c>
      <c r="BI54" s="941">
        <f t="shared" si="51"/>
        <v>40</v>
      </c>
      <c r="BJ54" s="352">
        <f>ROUND(23*BH54/40,0)</f>
        <v>23</v>
      </c>
      <c r="BK54" s="1229" t="str">
        <f>IF(BI54=0,"0",IF(BI54&gt;40,"PREKOVREMENO",IF(BI54=40,"PUNO","NEPUNO")))</f>
        <v>PUNO</v>
      </c>
      <c r="BL54" s="1309"/>
      <c r="BM54" s="1303">
        <v>0</v>
      </c>
      <c r="BN54" s="1303">
        <f>(BM54*0.5)</f>
        <v>0</v>
      </c>
      <c r="BO54" s="104">
        <f>(BM54+BN54)</f>
        <v>0</v>
      </c>
      <c r="BP54" s="861"/>
      <c r="BQ54" s="5"/>
      <c r="BR54" s="5"/>
      <c r="BS54" s="5"/>
      <c r="BT54" s="5"/>
      <c r="BU54" s="5"/>
      <c r="BV54" s="250"/>
      <c r="BW54" s="250"/>
      <c r="BX54" s="250"/>
      <c r="BY54" s="197"/>
      <c r="BZ54" s="202"/>
      <c r="CA54" s="202"/>
      <c r="CB54" s="220"/>
      <c r="CC54" s="220"/>
      <c r="CD54" s="202"/>
      <c r="CE54" s="220"/>
      <c r="CF54" s="202"/>
      <c r="CG54" s="202"/>
      <c r="CH54" s="202"/>
      <c r="CI54" s="202"/>
      <c r="CJ54" s="861"/>
      <c r="CK54" s="5"/>
      <c r="CL54" s="5"/>
      <c r="CM54" s="5"/>
      <c r="CN54" s="5"/>
      <c r="CO54" s="5"/>
      <c r="CP54" s="250"/>
      <c r="CQ54" s="250"/>
      <c r="CR54" s="250"/>
      <c r="CS54" s="197"/>
      <c r="CT54" s="202"/>
      <c r="CU54" s="202"/>
      <c r="CV54" s="220"/>
      <c r="CW54" s="220"/>
      <c r="CX54" s="202"/>
      <c r="CY54" s="220"/>
      <c r="CZ54" s="202"/>
      <c r="DA54" s="202"/>
      <c r="DB54" s="202"/>
      <c r="DC54" s="202"/>
      <c r="DD54" s="861"/>
      <c r="DE54" s="5"/>
      <c r="DF54" s="5"/>
      <c r="DG54" s="5"/>
      <c r="DH54" s="5"/>
      <c r="DI54" s="5"/>
      <c r="DJ54" s="250"/>
      <c r="DK54" s="250"/>
      <c r="DL54" s="250"/>
      <c r="DM54" s="197"/>
      <c r="DN54" s="202"/>
      <c r="DO54" s="202"/>
      <c r="DP54" s="220"/>
      <c r="DQ54" s="220"/>
      <c r="DR54" s="202"/>
      <c r="DS54" s="220"/>
      <c r="DT54" s="202"/>
      <c r="DU54" s="202"/>
      <c r="DV54" s="202"/>
      <c r="DW54" s="202"/>
      <c r="DX54" s="202"/>
      <c r="DY54" s="202"/>
      <c r="DZ54" s="202"/>
      <c r="EA54" s="202"/>
      <c r="EB54" s="202"/>
      <c r="EC54" s="202"/>
      <c r="ED54" s="202"/>
      <c r="EE54" s="202"/>
      <c r="EF54" s="202"/>
      <c r="EG54" s="202"/>
      <c r="EH54" s="202"/>
      <c r="EI54" s="202"/>
      <c r="EJ54" s="202"/>
      <c r="EK54" s="202"/>
      <c r="EL54" s="202"/>
      <c r="EM54" s="202"/>
      <c r="EN54" s="202"/>
      <c r="EO54" s="202"/>
      <c r="EP54" s="202"/>
      <c r="EQ54" s="202"/>
      <c r="ER54" s="202"/>
      <c r="ES54" s="202"/>
      <c r="ET54" s="202"/>
      <c r="EU54" s="202"/>
      <c r="EV54" s="202"/>
      <c r="EW54" s="202"/>
      <c r="EX54" s="202"/>
      <c r="EY54" s="202"/>
      <c r="EZ54" s="202"/>
      <c r="FA54" s="202"/>
      <c r="FB54" s="202"/>
      <c r="FC54" s="202"/>
      <c r="FD54" s="202"/>
      <c r="FE54" s="202"/>
      <c r="FF54" s="202"/>
      <c r="FG54" s="202"/>
      <c r="FH54" s="202"/>
      <c r="FI54" s="202"/>
      <c r="FJ54" s="202"/>
      <c r="FK54" s="202"/>
      <c r="FL54" s="202"/>
      <c r="FM54" s="202"/>
      <c r="FN54" s="202"/>
      <c r="FO54" s="202"/>
      <c r="FP54" s="202"/>
      <c r="FQ54" s="202"/>
      <c r="FR54" s="202"/>
      <c r="FS54" s="202"/>
      <c r="FT54" s="202"/>
      <c r="FU54" s="202"/>
      <c r="FV54" s="202"/>
      <c r="FW54" s="202"/>
      <c r="FX54" s="202"/>
      <c r="FY54" s="202"/>
      <c r="FZ54" s="202"/>
      <c r="GA54" s="202"/>
      <c r="GB54" s="202"/>
      <c r="GC54" s="202"/>
      <c r="GD54" s="202"/>
      <c r="GE54" s="202"/>
      <c r="GF54" s="202"/>
      <c r="GG54" s="202"/>
      <c r="GH54" s="202"/>
      <c r="GI54" s="202"/>
      <c r="GJ54" s="202"/>
      <c r="GK54" s="202"/>
      <c r="GL54" s="202"/>
      <c r="GM54" s="202"/>
      <c r="GN54" s="202"/>
      <c r="GO54" s="202"/>
      <c r="GP54" s="202"/>
      <c r="GQ54" s="202"/>
      <c r="GR54" s="202"/>
      <c r="GS54" s="202"/>
      <c r="GT54" s="202"/>
      <c r="GU54" s="202"/>
      <c r="GV54" s="202"/>
      <c r="GW54" s="202"/>
      <c r="GX54" s="202"/>
      <c r="GY54" s="202"/>
      <c r="GZ54" s="202"/>
      <c r="HA54" s="202"/>
      <c r="HB54" s="202"/>
      <c r="HC54" s="202"/>
      <c r="HD54" s="202"/>
      <c r="HE54" s="202"/>
      <c r="HF54" s="202"/>
      <c r="HG54" s="202"/>
      <c r="HH54" s="202"/>
      <c r="HI54" s="202"/>
      <c r="HJ54" s="202"/>
      <c r="HK54" s="202"/>
      <c r="HL54" s="202"/>
      <c r="HM54" s="202"/>
      <c r="HN54" s="202"/>
      <c r="HO54" s="202"/>
      <c r="HP54" s="202"/>
      <c r="HQ54" s="202"/>
      <c r="HR54" s="202"/>
      <c r="HS54" s="202"/>
      <c r="HT54" s="202"/>
      <c r="HU54" s="202"/>
      <c r="HV54" s="202"/>
      <c r="HW54" s="202"/>
      <c r="HX54" s="202"/>
      <c r="HY54" s="202"/>
      <c r="HZ54" s="202"/>
      <c r="IA54" s="202"/>
      <c r="IB54" s="202"/>
      <c r="IC54" s="202"/>
      <c r="ID54" s="202"/>
      <c r="IE54" s="202"/>
      <c r="IF54" s="202"/>
      <c r="IG54" s="202"/>
      <c r="IH54" s="202"/>
      <c r="II54" s="202"/>
      <c r="IJ54" s="202"/>
      <c r="IK54" s="202"/>
      <c r="IL54" s="202"/>
      <c r="IM54" s="202"/>
      <c r="IN54" s="202"/>
      <c r="IO54" s="202"/>
      <c r="IP54" s="202"/>
      <c r="IQ54" s="202"/>
      <c r="IR54" s="202"/>
      <c r="IS54" s="202"/>
      <c r="IT54" s="202"/>
      <c r="IU54" s="202"/>
      <c r="IV54" s="202"/>
      <c r="IW54" s="202"/>
      <c r="IX54" s="202"/>
      <c r="IY54" s="202"/>
      <c r="IZ54" s="202"/>
      <c r="JA54" s="202"/>
      <c r="JB54" s="202"/>
      <c r="JC54" s="202"/>
      <c r="JD54" s="202"/>
      <c r="JE54" s="202"/>
      <c r="JF54" s="202"/>
      <c r="JG54" s="202"/>
      <c r="JH54" s="202"/>
      <c r="JI54" s="202"/>
    </row>
    <row r="55" spans="1:269" s="39" customFormat="1" ht="39" customHeight="1" x14ac:dyDescent="0.2">
      <c r="A55" s="346"/>
      <c r="B55" s="1340" t="s">
        <v>293</v>
      </c>
      <c r="C55" s="354" t="s">
        <v>294</v>
      </c>
      <c r="D55" s="582"/>
      <c r="E55" s="348"/>
      <c r="F55" s="349">
        <v>10</v>
      </c>
      <c r="G55" s="98" t="str">
        <f>IF(ISBLANK(D55),"",2)</f>
        <v/>
      </c>
      <c r="H55" s="1323">
        <f t="shared" ref="H55" si="54">SUM(E55:G55)</f>
        <v>10</v>
      </c>
      <c r="I55" s="599"/>
      <c r="J55" s="599"/>
      <c r="K55" s="604"/>
      <c r="L55" s="604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9"/>
      <c r="X55" s="149"/>
      <c r="Y55" s="1186">
        <f t="shared" ref="Y55" si="55">SUM(I55:X55)</f>
        <v>0</v>
      </c>
      <c r="Z55" s="399" t="str">
        <f>IF(Y55=0,"-",IF(Y55&lt;4,"Točno!",IF(Y55&gt;4,"Previše sati!","Netočno!")))</f>
        <v>-</v>
      </c>
      <c r="AA55" s="227"/>
      <c r="AB55" s="1266">
        <f>(H55+Y55+AA55)</f>
        <v>10</v>
      </c>
      <c r="AC55" s="147" t="str">
        <f>IF(AB55=0,"-",IF(AB55&lt;17,"Nepuno!",IF(AB55&gt;21,"Previše sati!","Puno!")))</f>
        <v>Nepuno!</v>
      </c>
      <c r="AD55" s="939"/>
      <c r="AE55" s="348"/>
      <c r="AF55" s="939">
        <v>2</v>
      </c>
      <c r="AG55" s="148"/>
      <c r="AH55" s="148"/>
      <c r="AI55" s="604"/>
      <c r="AJ55" s="604"/>
      <c r="AK55" s="604"/>
      <c r="AL55" s="148"/>
      <c r="AM55" s="148"/>
      <c r="AN55" s="148"/>
      <c r="AO55" s="148"/>
      <c r="AP55" s="148"/>
      <c r="AQ55" s="148"/>
      <c r="AR55" s="148"/>
      <c r="AS55" s="149"/>
      <c r="AT55" s="149"/>
      <c r="AU55" s="148"/>
      <c r="AV55" s="942">
        <f>SUM(AD55:AU55)</f>
        <v>2</v>
      </c>
      <c r="AW55" s="295">
        <f>(BJ55-AB55)</f>
        <v>2</v>
      </c>
      <c r="AX55" s="940" t="str">
        <f>IF(AV55&lt;1,"Netočno!",IF(AV55&lt;AW55,"Premalo sati!",IF(AV55&gt;AW55,"Previše sati!","Točno!""")))</f>
        <v>Točno!"</v>
      </c>
      <c r="AY55" s="296">
        <f>(AW55-AV55)</f>
        <v>0</v>
      </c>
      <c r="AZ55" s="1288">
        <f>(AB55+AV55)</f>
        <v>12</v>
      </c>
      <c r="BA55" s="1247">
        <f>(E55+F55)*30/60</f>
        <v>5</v>
      </c>
      <c r="BB55" s="154">
        <f>CEILING(BA55, 0.5)</f>
        <v>5</v>
      </c>
      <c r="BC55" s="155" t="str">
        <f>IF(ISBLANK(D55),"0",2)</f>
        <v>0</v>
      </c>
      <c r="BD55" s="156">
        <f>(W55+AS55)</f>
        <v>0</v>
      </c>
      <c r="BE55" s="156">
        <f>(AT55+X55)</f>
        <v>0</v>
      </c>
      <c r="BF55" s="157">
        <f>IF(AZ55=0,"-",BH55-AZ55-BB55-BC55-BD55-BE55-AY55)</f>
        <v>4.0526315789473699</v>
      </c>
      <c r="BG55" s="158">
        <f>IF(AB55=0,"0",BH55-AZ55-AY55)</f>
        <v>9.0526315789473699</v>
      </c>
      <c r="BH55" s="159">
        <f>IF(AB55=0,"-",IF(AB55&gt;16,"40",AB55*40/19))</f>
        <v>21.05263157894737</v>
      </c>
      <c r="BI55" s="941">
        <f t="shared" ref="BI55" si="56">IF(BH55=0,"-",AZ55+BG55)</f>
        <v>21.05263157894737</v>
      </c>
      <c r="BJ55" s="352">
        <f>ROUND(23*BH55/40,0)</f>
        <v>12</v>
      </c>
      <c r="BK55" s="1229" t="str">
        <f>IF(BI55=0,"0",IF(BI55&gt;40,"PREKOVREMENO",IF(BI55=40,"PUNO","NEPUNO")))</f>
        <v>NEPUNO</v>
      </c>
      <c r="BL55" s="1309"/>
      <c r="BM55" s="1303">
        <v>0</v>
      </c>
      <c r="BN55" s="1303">
        <f>(BM55*0.5)</f>
        <v>0</v>
      </c>
      <c r="BO55" s="104">
        <f>(BM55+BN55)</f>
        <v>0</v>
      </c>
      <c r="BP55" s="861"/>
      <c r="BQ55" s="5"/>
      <c r="BR55" s="5"/>
      <c r="BS55" s="5"/>
      <c r="BT55" s="5"/>
      <c r="BU55" s="5"/>
      <c r="BV55" s="250"/>
      <c r="BW55" s="250"/>
      <c r="BX55" s="250"/>
      <c r="BY55" s="197"/>
      <c r="BZ55" s="202"/>
      <c r="CA55" s="202"/>
      <c r="CB55" s="220"/>
      <c r="CC55" s="220"/>
      <c r="CD55" s="202"/>
      <c r="CE55" s="220"/>
      <c r="CF55" s="202"/>
      <c r="CG55" s="202"/>
      <c r="CH55" s="202"/>
      <c r="CI55" s="202"/>
      <c r="CJ55" s="861"/>
      <c r="CK55" s="5"/>
      <c r="CL55" s="5"/>
      <c r="CM55" s="5"/>
      <c r="CN55" s="5"/>
      <c r="CO55" s="5"/>
      <c r="CP55" s="250"/>
      <c r="CQ55" s="250"/>
      <c r="CR55" s="250"/>
      <c r="CS55" s="197"/>
      <c r="CT55" s="202"/>
      <c r="CU55" s="202"/>
      <c r="CV55" s="220"/>
      <c r="CW55" s="220"/>
      <c r="CX55" s="202"/>
      <c r="CY55" s="220"/>
      <c r="CZ55" s="202"/>
      <c r="DA55" s="202"/>
      <c r="DB55" s="202"/>
      <c r="DC55" s="202"/>
      <c r="DD55" s="861"/>
      <c r="DE55" s="5"/>
      <c r="DF55" s="5"/>
      <c r="DG55" s="5"/>
      <c r="DH55" s="5"/>
      <c r="DI55" s="5"/>
      <c r="DJ55" s="250"/>
      <c r="DK55" s="250"/>
      <c r="DL55" s="250"/>
      <c r="DM55" s="197"/>
      <c r="DN55" s="202"/>
      <c r="DO55" s="202"/>
      <c r="DP55" s="220"/>
      <c r="DQ55" s="220"/>
      <c r="DR55" s="202"/>
      <c r="DS55" s="220"/>
      <c r="DT55" s="202"/>
      <c r="DU55" s="202"/>
      <c r="DV55" s="202"/>
      <c r="DW55" s="202"/>
      <c r="DX55" s="202"/>
      <c r="DY55" s="202"/>
      <c r="DZ55" s="202"/>
      <c r="EA55" s="202"/>
      <c r="EB55" s="202"/>
      <c r="EC55" s="202"/>
      <c r="ED55" s="202"/>
      <c r="EE55" s="202"/>
      <c r="EF55" s="202"/>
      <c r="EG55" s="202"/>
      <c r="EH55" s="202"/>
      <c r="EI55" s="202"/>
      <c r="EJ55" s="202"/>
      <c r="EK55" s="202"/>
      <c r="EL55" s="202"/>
      <c r="EM55" s="202"/>
      <c r="EN55" s="202"/>
      <c r="EO55" s="202"/>
      <c r="EP55" s="202"/>
      <c r="EQ55" s="202"/>
      <c r="ER55" s="202"/>
      <c r="ES55" s="202"/>
      <c r="ET55" s="202"/>
      <c r="EU55" s="202"/>
      <c r="EV55" s="202"/>
      <c r="EW55" s="202"/>
      <c r="EX55" s="202"/>
      <c r="EY55" s="202"/>
      <c r="EZ55" s="202"/>
      <c r="FA55" s="202"/>
      <c r="FB55" s="202"/>
      <c r="FC55" s="202"/>
      <c r="FD55" s="202"/>
      <c r="FE55" s="202"/>
      <c r="FF55" s="202"/>
      <c r="FG55" s="202"/>
      <c r="FH55" s="202"/>
      <c r="FI55" s="202"/>
      <c r="FJ55" s="202"/>
      <c r="FK55" s="202"/>
      <c r="FL55" s="202"/>
      <c r="FM55" s="202"/>
      <c r="FN55" s="202"/>
      <c r="FO55" s="202"/>
      <c r="FP55" s="202"/>
      <c r="FQ55" s="202"/>
      <c r="FR55" s="202"/>
      <c r="FS55" s="202"/>
      <c r="FT55" s="202"/>
      <c r="FU55" s="202"/>
      <c r="FV55" s="202"/>
      <c r="FW55" s="202"/>
      <c r="FX55" s="202"/>
      <c r="FY55" s="202"/>
      <c r="FZ55" s="202"/>
      <c r="GA55" s="202"/>
      <c r="GB55" s="202"/>
      <c r="GC55" s="202"/>
      <c r="GD55" s="202"/>
      <c r="GE55" s="202"/>
      <c r="GF55" s="202"/>
      <c r="GG55" s="202"/>
      <c r="GH55" s="202"/>
      <c r="GI55" s="202"/>
      <c r="GJ55" s="202"/>
      <c r="GK55" s="202"/>
      <c r="GL55" s="202"/>
      <c r="GM55" s="202"/>
      <c r="GN55" s="202"/>
      <c r="GO55" s="202"/>
      <c r="GP55" s="202"/>
      <c r="GQ55" s="202"/>
      <c r="GR55" s="202"/>
      <c r="GS55" s="202"/>
      <c r="GT55" s="202"/>
      <c r="GU55" s="202"/>
      <c r="GV55" s="202"/>
      <c r="GW55" s="202"/>
      <c r="GX55" s="202"/>
      <c r="GY55" s="202"/>
      <c r="GZ55" s="202"/>
      <c r="HA55" s="202"/>
      <c r="HB55" s="202"/>
      <c r="HC55" s="202"/>
      <c r="HD55" s="202"/>
      <c r="HE55" s="202"/>
      <c r="HF55" s="202"/>
      <c r="HG55" s="202"/>
      <c r="HH55" s="202"/>
      <c r="HI55" s="202"/>
      <c r="HJ55" s="202"/>
      <c r="HK55" s="202"/>
      <c r="HL55" s="202"/>
      <c r="HM55" s="202"/>
      <c r="HN55" s="202"/>
      <c r="HO55" s="202"/>
      <c r="HP55" s="202"/>
      <c r="HQ55" s="202"/>
      <c r="HR55" s="202"/>
      <c r="HS55" s="202"/>
      <c r="HT55" s="202"/>
      <c r="HU55" s="202"/>
      <c r="HV55" s="202"/>
      <c r="HW55" s="202"/>
      <c r="HX55" s="202"/>
      <c r="HY55" s="202"/>
      <c r="HZ55" s="202"/>
      <c r="IA55" s="202"/>
      <c r="IB55" s="202"/>
      <c r="IC55" s="202"/>
      <c r="ID55" s="202"/>
      <c r="IE55" s="202"/>
      <c r="IF55" s="202"/>
      <c r="IG55" s="202"/>
      <c r="IH55" s="202"/>
      <c r="II55" s="202"/>
      <c r="IJ55" s="202"/>
      <c r="IK55" s="202"/>
      <c r="IL55" s="202"/>
      <c r="IM55" s="202"/>
      <c r="IN55" s="202"/>
      <c r="IO55" s="202"/>
      <c r="IP55" s="202"/>
      <c r="IQ55" s="202"/>
      <c r="IR55" s="202"/>
      <c r="IS55" s="202"/>
      <c r="IT55" s="202"/>
      <c r="IU55" s="202"/>
      <c r="IV55" s="202"/>
      <c r="IW55" s="202"/>
      <c r="IX55" s="202"/>
      <c r="IY55" s="202"/>
      <c r="IZ55" s="202"/>
      <c r="JA55" s="202"/>
      <c r="JB55" s="202"/>
      <c r="JC55" s="202"/>
      <c r="JD55" s="202"/>
      <c r="JE55" s="202"/>
      <c r="JF55" s="202"/>
      <c r="JG55" s="202"/>
      <c r="JH55" s="202"/>
      <c r="JI55" s="202"/>
    </row>
    <row r="56" spans="1:269" ht="41.25" customHeight="1" x14ac:dyDescent="0.3">
      <c r="A56" s="355"/>
      <c r="B56" s="203"/>
      <c r="C56" s="203"/>
      <c r="D56" s="132"/>
      <c r="E56" s="122"/>
      <c r="F56" s="255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9"/>
      <c r="X56" s="259"/>
      <c r="Y56" s="259"/>
      <c r="Z56" s="259"/>
      <c r="AA56" s="257"/>
      <c r="AB56" s="207"/>
      <c r="AC56" s="177"/>
      <c r="AD56" s="279"/>
      <c r="AE56" s="279"/>
      <c r="AF56" s="279"/>
      <c r="AG56" s="257"/>
      <c r="AH56" s="257"/>
      <c r="AI56" s="257"/>
      <c r="AJ56" s="257"/>
      <c r="AK56" s="257"/>
      <c r="AL56" s="257"/>
      <c r="AM56" s="257"/>
      <c r="AN56" s="257"/>
      <c r="AO56" s="257"/>
      <c r="AP56" s="257"/>
      <c r="AQ56" s="257"/>
      <c r="AR56" s="257"/>
      <c r="AS56" s="259"/>
      <c r="AT56" s="259"/>
      <c r="AU56" s="257"/>
      <c r="AV56" s="286"/>
      <c r="AW56" s="264"/>
      <c r="AX56" s="210"/>
      <c r="AY56" s="265"/>
      <c r="AZ56" s="217"/>
      <c r="BA56" s="356"/>
      <c r="BB56" s="267"/>
      <c r="BC56" s="268"/>
      <c r="BD56" s="124"/>
      <c r="BE56" s="124"/>
      <c r="BF56" s="356"/>
      <c r="BG56" s="269"/>
      <c r="BH56" s="259"/>
      <c r="BI56" s="217"/>
      <c r="BJ56" s="357"/>
      <c r="BK56" s="287"/>
      <c r="BL56" s="1296"/>
      <c r="BM56" s="257"/>
      <c r="BN56" s="257"/>
      <c r="BO56" s="206"/>
      <c r="BP56" s="206"/>
      <c r="BQ56" s="202"/>
      <c r="BR56" s="220"/>
      <c r="BS56" s="220"/>
      <c r="BT56" s="220"/>
      <c r="BU56" s="221"/>
      <c r="BV56" s="358"/>
      <c r="BW56" s="358"/>
      <c r="BX56" s="358"/>
      <c r="BY56" s="358"/>
      <c r="BZ56" s="202"/>
      <c r="CA56" s="202"/>
      <c r="CB56" s="220"/>
      <c r="CC56" s="220"/>
      <c r="CD56" s="202"/>
      <c r="CE56" s="202"/>
      <c r="CF56" s="202"/>
      <c r="CG56" s="202"/>
      <c r="CH56" s="202"/>
      <c r="CI56" s="202"/>
      <c r="CJ56" s="206"/>
      <c r="CK56" s="202"/>
      <c r="CL56" s="220"/>
      <c r="CM56" s="220"/>
      <c r="CN56" s="220"/>
      <c r="CO56" s="221"/>
      <c r="CP56" s="358"/>
      <c r="CQ56" s="358"/>
      <c r="CR56" s="358"/>
      <c r="CS56" s="358"/>
      <c r="CT56" s="202"/>
      <c r="CU56" s="202"/>
      <c r="CV56" s="220"/>
      <c r="CW56" s="220"/>
      <c r="CX56" s="202"/>
      <c r="CY56" s="202"/>
      <c r="CZ56" s="202"/>
      <c r="DA56" s="202"/>
      <c r="DB56" s="202"/>
      <c r="DC56" s="202"/>
      <c r="DD56" s="206"/>
      <c r="DE56" s="202"/>
      <c r="DF56" s="220"/>
      <c r="DG56" s="220"/>
      <c r="DH56" s="220"/>
      <c r="DI56" s="221"/>
      <c r="DJ56" s="358"/>
      <c r="DK56" s="358"/>
      <c r="DL56" s="358"/>
      <c r="DM56" s="358"/>
      <c r="DN56" s="202"/>
      <c r="DO56" s="202"/>
      <c r="DP56" s="220"/>
      <c r="DQ56" s="220"/>
      <c r="DR56" s="202"/>
      <c r="DS56" s="202"/>
      <c r="DT56" s="202"/>
      <c r="DU56" s="202"/>
      <c r="DV56" s="202"/>
      <c r="DW56" s="202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</row>
    <row r="57" spans="1:269" s="337" customFormat="1" ht="19.2" x14ac:dyDescent="0.3">
      <c r="A57" s="359"/>
      <c r="B57" s="360" t="s">
        <v>128</v>
      </c>
      <c r="C57" s="346" t="s">
        <v>129</v>
      </c>
      <c r="D57" s="1203" t="s">
        <v>130</v>
      </c>
      <c r="E57" s="318">
        <v>20</v>
      </c>
      <c r="F57" s="319"/>
      <c r="G57" s="320">
        <f>IF(ISBLANK(D57),"",2)</f>
        <v>2</v>
      </c>
      <c r="H57" s="1323">
        <f t="shared" ref="H57:H60" si="57">SUM(E57:G57)</f>
        <v>22</v>
      </c>
      <c r="I57" s="602"/>
      <c r="J57" s="602"/>
      <c r="K57" s="602"/>
      <c r="L57" s="602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22"/>
      <c r="X57" s="322"/>
      <c r="Y57" s="1186">
        <f t="shared" ref="Y57:Y60" si="58">SUM(I57:X57)</f>
        <v>0</v>
      </c>
      <c r="Z57" s="399" t="str">
        <f t="shared" ref="Z57:Z60" si="59">IF(Y57=0,"-",IF(Y57&lt;4,"Točno!",IF(Y57&gt;4,"Previše sati!","Netočno!")))</f>
        <v>-</v>
      </c>
      <c r="AA57" s="227"/>
      <c r="AB57" s="1189">
        <f>(H57+Y57+AA57)</f>
        <v>22</v>
      </c>
      <c r="AC57" s="323" t="str">
        <f>IF(AB57=0,"-",IF(AB57&lt;18,"Nepuno!",IF(AB57&gt;22,"Previše sati!","Puno!")))</f>
        <v>Puno!</v>
      </c>
      <c r="AD57" s="321">
        <v>2</v>
      </c>
      <c r="AE57" s="321"/>
      <c r="AF57" s="321"/>
      <c r="AG57" s="321"/>
      <c r="AH57" s="321"/>
      <c r="AI57" s="602"/>
      <c r="AJ57" s="602"/>
      <c r="AK57" s="602"/>
      <c r="AL57" s="321"/>
      <c r="AM57" s="321"/>
      <c r="AN57" s="321"/>
      <c r="AO57" s="321"/>
      <c r="AP57" s="321"/>
      <c r="AQ57" s="321"/>
      <c r="AR57" s="321"/>
      <c r="AS57" s="325"/>
      <c r="AT57" s="325"/>
      <c r="AU57" s="321"/>
      <c r="AV57" s="326">
        <f>SUM(AD57:AU57)</f>
        <v>2</v>
      </c>
      <c r="AW57" s="327">
        <f>(BJ57-AB57)</f>
        <v>2</v>
      </c>
      <c r="AX57" s="328" t="str">
        <f>IF(AV57&lt;1,"Netočno!",IF(AV57&lt;AW57,"Premalo sati!",IF(AV57&gt;AW57,"Previše sati!","Točno!""")))</f>
        <v>Točno!"</v>
      </c>
      <c r="AY57" s="329">
        <f>(AW57-AV57)</f>
        <v>0</v>
      </c>
      <c r="AZ57" s="1290">
        <f>(AB57+AV57)</f>
        <v>24</v>
      </c>
      <c r="BA57" s="1247">
        <f>(E57+F57)*30/60</f>
        <v>10</v>
      </c>
      <c r="BB57" s="330">
        <f>CEILING(BA57, 0.5)</f>
        <v>10</v>
      </c>
      <c r="BC57" s="331">
        <f>IF(ISBLANK(D57),"0",2)</f>
        <v>2</v>
      </c>
      <c r="BD57" s="317">
        <f>(W57+AS57)</f>
        <v>0</v>
      </c>
      <c r="BE57" s="317">
        <f>(AT57+X57)</f>
        <v>0</v>
      </c>
      <c r="BF57" s="332">
        <f>IF(AZ57=0,"-",BH57-AZ57-BB57-BC57-BD57-BE57-AY57)</f>
        <v>4</v>
      </c>
      <c r="BG57" s="333">
        <f>IF(AB57=0,"0",BH57-AZ57-AY57)</f>
        <v>16</v>
      </c>
      <c r="BH57" s="334" t="str">
        <f>IF(AB57=0,"-",IF(AB57&gt;17,"40",AB57*40/20))</f>
        <v>40</v>
      </c>
      <c r="BI57" s="1289">
        <f t="shared" ref="BI57:BI60" si="60">IF(BH57=0,"-",AZ57+BG57)</f>
        <v>40</v>
      </c>
      <c r="BJ57" s="335">
        <f>ROUND(24*BH57/40,0)</f>
        <v>24</v>
      </c>
      <c r="BK57" s="1233" t="str">
        <f>IF(BI57=0,"0",IF(BI57&gt;40,"PREKOVREMENO",IF(BI57=40,"PUNO","NEPUNO")))</f>
        <v>PUNO</v>
      </c>
      <c r="BL57" s="1307"/>
      <c r="BM57" s="324"/>
      <c r="BN57" s="951"/>
      <c r="BO57" s="951"/>
      <c r="BP57" s="951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951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951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58"/>
      <c r="DV57" s="58"/>
      <c r="DW57" s="58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  <c r="IX57" s="43"/>
      <c r="IY57" s="43"/>
      <c r="IZ57" s="43"/>
      <c r="JA57" s="43"/>
      <c r="JB57" s="43"/>
      <c r="JC57" s="43"/>
      <c r="JD57" s="43"/>
      <c r="JE57" s="43"/>
      <c r="JF57" s="43"/>
      <c r="JG57" s="43"/>
      <c r="JH57" s="43"/>
      <c r="JI57" s="43"/>
    </row>
    <row r="58" spans="1:269" s="337" customFormat="1" ht="19.2" x14ac:dyDescent="0.3">
      <c r="A58" s="362"/>
      <c r="B58" s="360" t="s">
        <v>131</v>
      </c>
      <c r="C58" s="346" t="s">
        <v>132</v>
      </c>
      <c r="D58" s="582" t="s">
        <v>133</v>
      </c>
      <c r="E58" s="318">
        <v>10.5</v>
      </c>
      <c r="F58" s="319"/>
      <c r="G58" s="320">
        <f>IF(ISBLANK(D58),"",2)</f>
        <v>2</v>
      </c>
      <c r="H58" s="1323">
        <f t="shared" si="57"/>
        <v>12.5</v>
      </c>
      <c r="I58" s="602"/>
      <c r="J58" s="602"/>
      <c r="K58" s="602"/>
      <c r="L58" s="602"/>
      <c r="M58" s="317">
        <v>2</v>
      </c>
      <c r="N58" s="317"/>
      <c r="O58" s="317"/>
      <c r="P58" s="317"/>
      <c r="Q58" s="317"/>
      <c r="R58" s="317"/>
      <c r="S58" s="317"/>
      <c r="T58" s="317"/>
      <c r="U58" s="317"/>
      <c r="V58" s="317"/>
      <c r="W58" s="322"/>
      <c r="X58" s="322"/>
      <c r="Y58" s="1186">
        <f t="shared" si="58"/>
        <v>2</v>
      </c>
      <c r="Z58" s="399" t="str">
        <f t="shared" si="59"/>
        <v>Točno!</v>
      </c>
      <c r="AA58" s="227"/>
      <c r="AB58" s="1266">
        <f>(H58+Y58+AA58)</f>
        <v>14.5</v>
      </c>
      <c r="AC58" s="323" t="str">
        <f>IF(AB58=0,"-",IF(AB58&lt;18,"Nepuno!",IF(AB58&gt;22,"Previše sati!","Puno!")))</f>
        <v>Nepuno!</v>
      </c>
      <c r="AD58" s="321">
        <v>1</v>
      </c>
      <c r="AE58" s="321">
        <v>1.5</v>
      </c>
      <c r="AF58" s="321"/>
      <c r="AG58" s="321"/>
      <c r="AH58" s="321"/>
      <c r="AI58" s="602"/>
      <c r="AJ58" s="602"/>
      <c r="AK58" s="602"/>
      <c r="AL58" s="321"/>
      <c r="AM58" s="321"/>
      <c r="AN58" s="321"/>
      <c r="AO58" s="321"/>
      <c r="AP58" s="321"/>
      <c r="AQ58" s="321"/>
      <c r="AR58" s="321"/>
      <c r="AS58" s="325"/>
      <c r="AT58" s="325"/>
      <c r="AU58" s="321"/>
      <c r="AV58" s="326">
        <f>SUM(AD58:AU58)</f>
        <v>2.5</v>
      </c>
      <c r="AW58" s="327">
        <f>(BJ58-AB58)</f>
        <v>2.5</v>
      </c>
      <c r="AX58" s="328" t="str">
        <f>IF(AV58&lt;1,"Netočno!",IF(AV58&lt;AW58,"Premalo sati!",IF(AV58&gt;AW58,"Previše sati!","Točno!""")))</f>
        <v>Točno!"</v>
      </c>
      <c r="AY58" s="329">
        <f>(AW58-AV58)</f>
        <v>0</v>
      </c>
      <c r="AZ58" s="1290">
        <f>(AB58+AV58)</f>
        <v>17</v>
      </c>
      <c r="BA58" s="1247">
        <f>(E58+F58)*30/60</f>
        <v>5.25</v>
      </c>
      <c r="BB58" s="330">
        <f>CEILING(BA58, 0.5)</f>
        <v>5.5</v>
      </c>
      <c r="BC58" s="331">
        <f>IF(ISBLANK(D58),"0",2)</f>
        <v>2</v>
      </c>
      <c r="BD58" s="317">
        <f>(W58+AS58)</f>
        <v>0</v>
      </c>
      <c r="BE58" s="317">
        <f>(AT58+X58)</f>
        <v>0</v>
      </c>
      <c r="BF58" s="332">
        <f>IF(AZ58=0,"-",BH58-AZ58-BB58-BC58-BD58-BE58-AY58)</f>
        <v>4.5</v>
      </c>
      <c r="BG58" s="333">
        <f>IF(AB58=0,"0",BH58-AZ58-AY58)</f>
        <v>12</v>
      </c>
      <c r="BH58" s="334">
        <f>IF(AB58=0,"-",IF(AB58&gt;17,"40",AB58*40/20))</f>
        <v>29</v>
      </c>
      <c r="BI58" s="1289">
        <f t="shared" si="60"/>
        <v>29</v>
      </c>
      <c r="BJ58" s="335">
        <f>ROUND(24*BH58/40,0)</f>
        <v>17</v>
      </c>
      <c r="BK58" s="1233" t="str">
        <f>IF(BI58=0,"0",IF(BI58&gt;40,"PREKOVREMENO",IF(BI58=40,"PUNO","NEPUNO")))</f>
        <v>NEPUNO</v>
      </c>
      <c r="BL58" s="1307"/>
      <c r="BM58" s="324"/>
      <c r="BN58" s="951"/>
      <c r="BO58" s="951"/>
      <c r="BP58" s="951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951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951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58"/>
      <c r="DV58" s="58"/>
      <c r="DW58" s="58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  <c r="IX58" s="43"/>
      <c r="IY58" s="43"/>
      <c r="IZ58" s="43"/>
      <c r="JA58" s="43"/>
      <c r="JB58" s="43"/>
      <c r="JC58" s="43"/>
      <c r="JD58" s="43"/>
      <c r="JE58" s="43"/>
      <c r="JF58" s="43"/>
      <c r="JG58" s="43"/>
      <c r="JH58" s="43"/>
      <c r="JI58" s="43"/>
    </row>
    <row r="59" spans="1:269" s="337" customFormat="1" x14ac:dyDescent="0.3">
      <c r="A59" s="362"/>
      <c r="B59" s="360" t="s">
        <v>134</v>
      </c>
      <c r="C59" s="346" t="s">
        <v>135</v>
      </c>
      <c r="D59" s="582"/>
      <c r="E59" s="318">
        <v>6</v>
      </c>
      <c r="F59" s="319"/>
      <c r="G59" s="320" t="str">
        <f>IF(ISBLANK(D59),"",2)</f>
        <v/>
      </c>
      <c r="H59" s="1323">
        <f t="shared" si="57"/>
        <v>6</v>
      </c>
      <c r="I59" s="602"/>
      <c r="J59" s="602"/>
      <c r="K59" s="602"/>
      <c r="L59" s="602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22"/>
      <c r="X59" s="322"/>
      <c r="Y59" s="1186">
        <f t="shared" si="58"/>
        <v>0</v>
      </c>
      <c r="Z59" s="399" t="str">
        <f t="shared" si="59"/>
        <v>-</v>
      </c>
      <c r="AA59" s="227"/>
      <c r="AB59" s="1266">
        <f>(H59+Y59+AA59)</f>
        <v>6</v>
      </c>
      <c r="AC59" s="323" t="str">
        <f>IF(AB59=0,"-",IF(AB59&lt;18,"Nepuno!",IF(AB59&gt;22,"Previše sati!","Puno!")))</f>
        <v>Nepuno!</v>
      </c>
      <c r="AD59" s="321"/>
      <c r="AE59" s="321"/>
      <c r="AF59" s="321">
        <v>1</v>
      </c>
      <c r="AG59" s="321"/>
      <c r="AH59" s="321"/>
      <c r="AI59" s="602"/>
      <c r="AJ59" s="602"/>
      <c r="AK59" s="602"/>
      <c r="AL59" s="321"/>
      <c r="AM59" s="321"/>
      <c r="AN59" s="321"/>
      <c r="AO59" s="321"/>
      <c r="AP59" s="321"/>
      <c r="AQ59" s="321"/>
      <c r="AR59" s="321"/>
      <c r="AS59" s="325"/>
      <c r="AT59" s="325"/>
      <c r="AU59" s="321"/>
      <c r="AV59" s="326">
        <f>SUM(AD59:AU59)</f>
        <v>1</v>
      </c>
      <c r="AW59" s="327">
        <f>(BJ59-AB59)</f>
        <v>1</v>
      </c>
      <c r="AX59" s="328" t="str">
        <f>IF(AV59&lt;1,"Netočno!",IF(AV59&lt;AW59,"Premalo sati!",IF(AV59&gt;AW59,"Previše sati!","Točno!""")))</f>
        <v>Točno!"</v>
      </c>
      <c r="AY59" s="329">
        <f>(AW59-AV59)</f>
        <v>0</v>
      </c>
      <c r="AZ59" s="1290">
        <f>(AB59+AV59)</f>
        <v>7</v>
      </c>
      <c r="BA59" s="1247">
        <f>(E59+F59)*30/60</f>
        <v>3</v>
      </c>
      <c r="BB59" s="330">
        <f>CEILING(BA59, 0.5)</f>
        <v>3</v>
      </c>
      <c r="BC59" s="331" t="str">
        <f>IF(ISBLANK(D59),"0",2)</f>
        <v>0</v>
      </c>
      <c r="BD59" s="317">
        <f>(W59+AS59)</f>
        <v>0</v>
      </c>
      <c r="BE59" s="317">
        <f>(AT59+X59)</f>
        <v>0</v>
      </c>
      <c r="BF59" s="332">
        <v>4</v>
      </c>
      <c r="BG59" s="333">
        <v>6</v>
      </c>
      <c r="BH59" s="334">
        <f>IF(AB59=0,"-",IF(AB59&gt;17,"40",AB59*40/20))</f>
        <v>12</v>
      </c>
      <c r="BI59" s="1289">
        <f t="shared" si="60"/>
        <v>13</v>
      </c>
      <c r="BJ59" s="335">
        <f>ROUND(24*BH59/40,0)</f>
        <v>7</v>
      </c>
      <c r="BK59" s="1233" t="str">
        <f>IF(BI59=0,"0",IF(BI59&gt;40,"PREKOVREMENO",IF(BI59=40,"PUNO","NEPUNO")))</f>
        <v>NEPUNO</v>
      </c>
      <c r="BL59" s="1307"/>
      <c r="BM59" s="324"/>
      <c r="BN59" s="324"/>
      <c r="BO59" s="324"/>
      <c r="BP59" s="952" t="s">
        <v>216</v>
      </c>
      <c r="BQ59" s="363"/>
      <c r="BR59" s="364">
        <v>13.5</v>
      </c>
      <c r="BS59" s="365">
        <v>2</v>
      </c>
      <c r="BT59" s="366">
        <v>11</v>
      </c>
      <c r="BU59" s="367">
        <f>SUM(BR59:BT59)</f>
        <v>26.5</v>
      </c>
      <c r="BV59" s="368">
        <v>20</v>
      </c>
      <c r="BW59" s="368">
        <v>4</v>
      </c>
      <c r="BX59" s="368">
        <v>16</v>
      </c>
      <c r="BY59" s="369">
        <f>SUM(BV59:BX59)</f>
        <v>40</v>
      </c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1179"/>
      <c r="CK59" s="39"/>
      <c r="CL59" s="1174"/>
      <c r="CM59" s="1174"/>
      <c r="CN59" s="1175"/>
      <c r="CO59" s="1176"/>
      <c r="CP59" s="1177"/>
      <c r="CQ59" s="1177"/>
      <c r="CR59" s="1177"/>
      <c r="CS59" s="1178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1179"/>
      <c r="DE59" s="39"/>
      <c r="DF59" s="1174"/>
      <c r="DG59" s="1174"/>
      <c r="DH59" s="1175"/>
      <c r="DI59" s="1176"/>
      <c r="DJ59" s="1177"/>
      <c r="DK59" s="1177"/>
      <c r="DL59" s="1177"/>
      <c r="DM59" s="1178"/>
      <c r="DN59" s="43"/>
      <c r="DO59" s="43"/>
      <c r="DP59" s="43"/>
      <c r="DQ59" s="43"/>
      <c r="DR59" s="43"/>
      <c r="DS59" s="43"/>
      <c r="DT59" s="43"/>
      <c r="DU59" s="58"/>
      <c r="DV59" s="58"/>
      <c r="DW59" s="58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  <c r="IX59" s="43"/>
      <c r="IY59" s="43"/>
      <c r="IZ59" s="43"/>
      <c r="JA59" s="43"/>
      <c r="JB59" s="43"/>
      <c r="JC59" s="43"/>
      <c r="JD59" s="43"/>
      <c r="JE59" s="43"/>
      <c r="JF59" s="43"/>
      <c r="JG59" s="43"/>
      <c r="JH59" s="43"/>
      <c r="JI59" s="43"/>
    </row>
    <row r="60" spans="1:269" s="337" customFormat="1" x14ac:dyDescent="0.3">
      <c r="A60" s="359"/>
      <c r="B60" s="360" t="s">
        <v>136</v>
      </c>
      <c r="C60" s="346" t="s">
        <v>137</v>
      </c>
      <c r="D60" s="1203"/>
      <c r="E60" s="318">
        <v>6</v>
      </c>
      <c r="F60" s="319"/>
      <c r="G60" s="320"/>
      <c r="H60" s="1323">
        <f t="shared" si="57"/>
        <v>6</v>
      </c>
      <c r="I60" s="602"/>
      <c r="J60" s="602"/>
      <c r="K60" s="602"/>
      <c r="L60" s="602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22"/>
      <c r="X60" s="322"/>
      <c r="Y60" s="1186">
        <f t="shared" si="58"/>
        <v>0</v>
      </c>
      <c r="Z60" s="399" t="str">
        <f t="shared" si="59"/>
        <v>-</v>
      </c>
      <c r="AA60" s="227"/>
      <c r="AB60" s="1266">
        <f>(H60+Y60+AA60)</f>
        <v>6</v>
      </c>
      <c r="AC60" s="323" t="str">
        <f>IF(AB60=0,"-",IF(AB60&lt;18,"Nepuno!",IF(AB60&gt;22,"Previše sati!","Puno!")))</f>
        <v>Nepuno!</v>
      </c>
      <c r="AD60" s="321"/>
      <c r="AE60" s="321">
        <v>1</v>
      </c>
      <c r="AF60" s="321"/>
      <c r="AG60" s="321"/>
      <c r="AH60" s="321"/>
      <c r="AI60" s="602"/>
      <c r="AJ60" s="602"/>
      <c r="AK60" s="602"/>
      <c r="AL60" s="321"/>
      <c r="AM60" s="321"/>
      <c r="AN60" s="321"/>
      <c r="AO60" s="321"/>
      <c r="AP60" s="321"/>
      <c r="AQ60" s="321"/>
      <c r="AR60" s="321"/>
      <c r="AS60" s="325"/>
      <c r="AT60" s="325"/>
      <c r="AU60" s="321"/>
      <c r="AV60" s="326">
        <f>SUM(AD60:AU60)</f>
        <v>1</v>
      </c>
      <c r="AW60" s="327">
        <f>(BJ60-AB60)</f>
        <v>1</v>
      </c>
      <c r="AX60" s="328" t="str">
        <f>IF(AV60&lt;1,"Netočno!",IF(AV60&lt;AW60,"Premalo sati!",IF(AV60&gt;AW60,"Previše sati!","Točno!""")))</f>
        <v>Točno!"</v>
      </c>
      <c r="AY60" s="329">
        <f>(AW60-AV60)</f>
        <v>0</v>
      </c>
      <c r="AZ60" s="1290">
        <f>(AB60+AV60)</f>
        <v>7</v>
      </c>
      <c r="BA60" s="1247">
        <f>(E60+F60)*30/60</f>
        <v>3</v>
      </c>
      <c r="BB60" s="330">
        <f>CEILING(BA60, 0.5)</f>
        <v>3</v>
      </c>
      <c r="BC60" s="331" t="str">
        <f>IF(ISBLANK(D60),"0",2)</f>
        <v>0</v>
      </c>
      <c r="BD60" s="317">
        <f>(W60+AS60)</f>
        <v>0</v>
      </c>
      <c r="BE60" s="317">
        <f>(AT60+X60)</f>
        <v>0</v>
      </c>
      <c r="BF60" s="332">
        <f>IF(AZ60=0,"-",BH60-AZ60-BB60-BC60-BD60-BE60-AY60)</f>
        <v>2</v>
      </c>
      <c r="BG60" s="333">
        <f>IF(AB60=0,"0",BH60-AZ60-AY60)</f>
        <v>5</v>
      </c>
      <c r="BH60" s="334">
        <f>IF(AB60=0,"-",IF(AB60&gt;17,"40",AB60*40/20))</f>
        <v>12</v>
      </c>
      <c r="BI60" s="1289">
        <f t="shared" si="60"/>
        <v>12</v>
      </c>
      <c r="BJ60" s="335">
        <f>ROUND(24*BH60/40,0)</f>
        <v>7</v>
      </c>
      <c r="BK60" s="1233" t="str">
        <f>IF(BI60=0,"0",IF(BI60&gt;40,"PREKOVREMENO",IF(BI60=40,"PUNO","NEPUNO")))</f>
        <v>NEPUNO</v>
      </c>
      <c r="BL60" s="1307"/>
      <c r="BM60" s="324"/>
      <c r="BN60" s="951"/>
      <c r="BO60" s="951"/>
      <c r="BP60" s="951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951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951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58"/>
      <c r="DV60" s="58"/>
      <c r="DW60" s="58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</row>
    <row r="61" spans="1:269" s="39" customFormat="1" ht="62.25" customHeight="1" x14ac:dyDescent="0.3">
      <c r="A61" s="355"/>
      <c r="B61" s="347" t="s">
        <v>139</v>
      </c>
      <c r="C61" s="582" t="s">
        <v>140</v>
      </c>
      <c r="D61" s="361">
        <v>18.5</v>
      </c>
      <c r="E61" s="122"/>
      <c r="F61" s="255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180"/>
      <c r="X61" s="180"/>
      <c r="Y61" s="180"/>
      <c r="Z61" s="180"/>
      <c r="AA61" s="179"/>
      <c r="AB61" s="370"/>
      <c r="AC61" s="177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/>
      <c r="AT61" s="180"/>
      <c r="AU61" s="179"/>
      <c r="AV61" s="372"/>
      <c r="AW61" s="128"/>
      <c r="AX61" s="210"/>
      <c r="AY61" s="265"/>
      <c r="AZ61" s="192"/>
      <c r="BA61" s="134"/>
      <c r="BB61" s="373"/>
      <c r="BC61" s="132"/>
      <c r="BD61" s="124"/>
      <c r="BE61" s="124"/>
      <c r="BF61" s="356"/>
      <c r="BG61" s="269"/>
      <c r="BH61" s="259"/>
      <c r="BI61" s="374"/>
      <c r="BJ61" s="375"/>
      <c r="BK61" s="1235"/>
      <c r="BL61" s="1310"/>
      <c r="BM61" s="371"/>
      <c r="BN61" s="371"/>
      <c r="BO61" s="371"/>
      <c r="BP61" s="371"/>
      <c r="CJ61" s="371"/>
      <c r="DD61" s="371"/>
    </row>
    <row r="62" spans="1:269" x14ac:dyDescent="0.3">
      <c r="A62" s="362"/>
      <c r="B62" s="377" t="s">
        <v>138</v>
      </c>
      <c r="C62" s="347" t="s">
        <v>141</v>
      </c>
      <c r="D62" s="582"/>
      <c r="E62" s="361">
        <v>8</v>
      </c>
      <c r="F62" s="96"/>
      <c r="G62" s="378" t="str">
        <f>IF(ISBLANK(D62),"",2)</f>
        <v/>
      </c>
      <c r="H62" s="1323">
        <f t="shared" ref="H62:H65" si="61">SUM(E62:G62)</f>
        <v>8</v>
      </c>
      <c r="I62" s="609"/>
      <c r="J62" s="609"/>
      <c r="K62" s="609"/>
      <c r="L62" s="609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1333">
        <v>2</v>
      </c>
      <c r="X62" s="1333">
        <v>1</v>
      </c>
      <c r="Y62" s="1186">
        <f t="shared" ref="Y62:Y65" si="62">SUM(I62:X62)</f>
        <v>3</v>
      </c>
      <c r="Z62" s="399" t="str">
        <f t="shared" ref="Z62:Z65" si="63">IF(Y62=0,"-",IF(Y62&lt;4,"Točno!",IF(Y62&gt;4,"Previše sati!","Netočno!")))</f>
        <v>Točno!</v>
      </c>
      <c r="AA62" s="227"/>
      <c r="AB62" s="1266">
        <f>(H62+Y62+AA62)</f>
        <v>11</v>
      </c>
      <c r="AC62" s="147" t="str">
        <f>IF(AB62=0,"-",IF(AB62&lt;18,"Nepuno!",IF(AB62&gt;22,"Previše sati!","Puno!")))</f>
        <v>Nepuno!</v>
      </c>
      <c r="AD62" s="291">
        <v>1</v>
      </c>
      <c r="AE62" s="291">
        <v>1</v>
      </c>
      <c r="AF62" s="291"/>
      <c r="AG62" s="291"/>
      <c r="AH62" s="291"/>
      <c r="AI62" s="609"/>
      <c r="AJ62" s="609"/>
      <c r="AK62" s="609"/>
      <c r="AL62" s="291"/>
      <c r="AM62" s="291"/>
      <c r="AN62" s="291"/>
      <c r="AO62" s="291"/>
      <c r="AP62" s="291"/>
      <c r="AQ62" s="291"/>
      <c r="AR62" s="291"/>
      <c r="AS62" s="305"/>
      <c r="AT62" s="305"/>
      <c r="AU62" s="291"/>
      <c r="AV62" s="381">
        <f>SUM(AD62:AU62)</f>
        <v>2</v>
      </c>
      <c r="AW62" s="382">
        <f>(BJ62-AB62)</f>
        <v>2</v>
      </c>
      <c r="AX62" s="152" t="str">
        <f>IF(AV62&lt;1,"Netočno!",IF(AV62&lt;AW62,"Premalo sati!",IF(AV62&gt;AW62,"Previše sati!","Točno!""")))</f>
        <v>Točno!"</v>
      </c>
      <c r="AY62" s="296">
        <f>(AW62-AV62)</f>
        <v>0</v>
      </c>
      <c r="AZ62" s="1288">
        <f>(AB62+AV62)</f>
        <v>13</v>
      </c>
      <c r="BA62" s="1247">
        <f>(E62+F62)*30/60</f>
        <v>4</v>
      </c>
      <c r="BB62" s="154">
        <f>CEILING(BA62, 0.5)</f>
        <v>4</v>
      </c>
      <c r="BC62" s="383" t="str">
        <f>IF(ISBLANK(D62),"0",2)</f>
        <v>0</v>
      </c>
      <c r="BD62" s="1325">
        <f>(W62+AS62)</f>
        <v>2</v>
      </c>
      <c r="BE62" s="1325">
        <f>(AT62+X62)</f>
        <v>1</v>
      </c>
      <c r="BF62" s="310">
        <f>IF(AZ62=0,"-",BH62-AZ62-BB62-BC62-BD62-BE62-AY62)</f>
        <v>2</v>
      </c>
      <c r="BG62" s="158">
        <f>IF(AB62=0,"0",BH62-AZ62-AY62)</f>
        <v>9</v>
      </c>
      <c r="BH62" s="159">
        <f>IF(AB62=0,"-",IF(AB62&gt;17,"40",AB62*40/20))</f>
        <v>22</v>
      </c>
      <c r="BI62" s="1289">
        <f t="shared" ref="BI62:BI65" si="64">IF(BH62=0,"-",AZ62+BG62)</f>
        <v>22</v>
      </c>
      <c r="BJ62" s="384">
        <f>ROUND(24*BH62/40,0)</f>
        <v>13</v>
      </c>
      <c r="BK62" s="1236" t="str">
        <f>IF(BI62=0,"0",IF(BI62&gt;40,"PREKOVREMENO",IF(BI62=40,"PUNO","NEPUNO")))</f>
        <v>NEPUNO</v>
      </c>
      <c r="BL62" s="1305"/>
      <c r="BM62" s="380"/>
      <c r="BN62" s="380"/>
      <c r="BO62" s="380"/>
      <c r="BP62" s="949" t="s">
        <v>213</v>
      </c>
      <c r="BQ62" s="363" t="s">
        <v>212</v>
      </c>
      <c r="BR62" s="365">
        <v>13</v>
      </c>
      <c r="BS62" s="365"/>
      <c r="BT62" s="366">
        <v>11</v>
      </c>
      <c r="BU62" s="367">
        <v>24</v>
      </c>
      <c r="BV62" s="368">
        <v>21</v>
      </c>
      <c r="BW62" s="368">
        <v>2</v>
      </c>
      <c r="BX62" s="368">
        <v>17</v>
      </c>
      <c r="BY62" s="369">
        <v>40</v>
      </c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944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944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</row>
    <row r="63" spans="1:269" ht="19.2" x14ac:dyDescent="0.3">
      <c r="A63" s="362"/>
      <c r="B63" s="377" t="s">
        <v>138</v>
      </c>
      <c r="C63" s="347" t="s">
        <v>139</v>
      </c>
      <c r="D63" s="582" t="s">
        <v>140</v>
      </c>
      <c r="E63" s="361">
        <v>18.5</v>
      </c>
      <c r="F63" s="96"/>
      <c r="G63" s="378">
        <f>IF(ISBLANK(D63),"",2)</f>
        <v>2</v>
      </c>
      <c r="H63" s="1323">
        <f t="shared" si="61"/>
        <v>20.5</v>
      </c>
      <c r="I63" s="609"/>
      <c r="J63" s="609"/>
      <c r="K63" s="609"/>
      <c r="L63" s="609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379"/>
      <c r="X63" s="379"/>
      <c r="Y63" s="1186">
        <f t="shared" si="62"/>
        <v>0</v>
      </c>
      <c r="Z63" s="399" t="str">
        <f t="shared" si="63"/>
        <v>-</v>
      </c>
      <c r="AA63" s="227"/>
      <c r="AB63" s="1266">
        <f>(H63+Y63+AA63)</f>
        <v>20.5</v>
      </c>
      <c r="AC63" s="147" t="str">
        <f>IF(AB63=0,"-",IF(AB63&lt;18,"Nepuno!",IF(AB63&gt;22,"Previše sati!","Puno!")))</f>
        <v>Puno!</v>
      </c>
      <c r="AD63" s="291"/>
      <c r="AE63" s="291">
        <v>2</v>
      </c>
      <c r="AF63" s="291">
        <v>1.5</v>
      </c>
      <c r="AG63" s="291"/>
      <c r="AH63" s="291"/>
      <c r="AI63" s="609"/>
      <c r="AJ63" s="609"/>
      <c r="AK63" s="609"/>
      <c r="AL63" s="291"/>
      <c r="AM63" s="291"/>
      <c r="AN63" s="291"/>
      <c r="AO63" s="291"/>
      <c r="AP63" s="291"/>
      <c r="AQ63" s="291"/>
      <c r="AR63" s="291"/>
      <c r="AS63" s="305"/>
      <c r="AT63" s="305"/>
      <c r="AU63" s="291"/>
      <c r="AV63" s="381">
        <f>SUM(AD63:AU63)</f>
        <v>3.5</v>
      </c>
      <c r="AW63" s="382">
        <f>(BJ63-AB63)</f>
        <v>3.5</v>
      </c>
      <c r="AX63" s="152" t="str">
        <f>IF(AV63&lt;1,"Netočno!",IF(AV63&lt;AW63,"Premalo sati!",IF(AV63&gt;AW63,"Previše sati!","Točno!""")))</f>
        <v>Točno!"</v>
      </c>
      <c r="AY63" s="296">
        <f>(AW63-AV63)</f>
        <v>0</v>
      </c>
      <c r="AZ63" s="1288">
        <f>(AB63+AV63)</f>
        <v>24</v>
      </c>
      <c r="BA63" s="1247">
        <f>(E63+F63)*30/60</f>
        <v>9.25</v>
      </c>
      <c r="BB63" s="154">
        <f>CEILING(BA63, 0.5)</f>
        <v>9.5</v>
      </c>
      <c r="BC63" s="383">
        <f>IF(ISBLANK(D63),"0",2)</f>
        <v>2</v>
      </c>
      <c r="BD63" s="156">
        <f>(W63+AS63)</f>
        <v>0</v>
      </c>
      <c r="BE63" s="156">
        <f>(AT63+X63)</f>
        <v>0</v>
      </c>
      <c r="BF63" s="310">
        <f>IF(AZ63=0,"-",BH63-AZ63-BB63-BC63-BD63-BE63-AY63)</f>
        <v>4.5</v>
      </c>
      <c r="BG63" s="158">
        <f>IF(AB63=0,"0",BH63-AZ63-AY63)</f>
        <v>16</v>
      </c>
      <c r="BH63" s="159" t="str">
        <f>IF(AB63=0,"-",IF(AB63&gt;17,"40",AB63*40/20))</f>
        <v>40</v>
      </c>
      <c r="BI63" s="1289">
        <f t="shared" si="64"/>
        <v>40</v>
      </c>
      <c r="BJ63" s="384">
        <f>ROUND(24*BH63/40,0)</f>
        <v>24</v>
      </c>
      <c r="BK63" s="1236" t="str">
        <f>IF(BI63=0,"0",IF(BI63&gt;40,"PREKOVREMENO",IF(BI63=40,"PUNO","NEPUNO")))</f>
        <v>PUNO</v>
      </c>
      <c r="BL63" s="1305"/>
      <c r="BM63" s="1334"/>
      <c r="BN63" s="944"/>
      <c r="BO63" s="944"/>
      <c r="BP63" s="950"/>
      <c r="BQ63" s="39"/>
      <c r="BR63" s="1174"/>
      <c r="BS63" s="1174"/>
      <c r="BT63" s="1175"/>
      <c r="BU63" s="1176"/>
      <c r="BV63" s="1177"/>
      <c r="BW63" s="1177"/>
      <c r="BX63" s="1177"/>
      <c r="BY63" s="1178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950"/>
      <c r="CK63" s="39"/>
      <c r="CL63" s="1174"/>
      <c r="CM63" s="1174"/>
      <c r="CN63" s="1175"/>
      <c r="CO63" s="1176"/>
      <c r="CP63" s="1177"/>
      <c r="CQ63" s="1177"/>
      <c r="CR63" s="1177"/>
      <c r="CS63" s="1178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950"/>
      <c r="DE63" s="39"/>
      <c r="DF63" s="1174"/>
      <c r="DG63" s="1174"/>
      <c r="DH63" s="1175"/>
      <c r="DI63" s="1176"/>
      <c r="DJ63" s="1177"/>
      <c r="DK63" s="1177"/>
      <c r="DL63" s="1177"/>
      <c r="DM63" s="1178"/>
      <c r="DN63" s="39"/>
      <c r="DO63" s="39"/>
      <c r="DP63" s="39"/>
      <c r="DQ63" s="39"/>
      <c r="DR63" s="39"/>
      <c r="DS63" s="39"/>
      <c r="DT63" s="39"/>
      <c r="DU63" s="39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</row>
    <row r="64" spans="1:269" ht="19.2" x14ac:dyDescent="0.3">
      <c r="A64" s="362"/>
      <c r="B64" s="377" t="s">
        <v>142</v>
      </c>
      <c r="C64" s="346" t="s">
        <v>143</v>
      </c>
      <c r="D64" s="582"/>
      <c r="E64" s="361">
        <v>20</v>
      </c>
      <c r="F64" s="96"/>
      <c r="G64" s="378" t="str">
        <f>IF(ISBLANK(D64),"",2)</f>
        <v/>
      </c>
      <c r="H64" s="1323">
        <f t="shared" si="61"/>
        <v>20</v>
      </c>
      <c r="I64" s="609"/>
      <c r="J64" s="609"/>
      <c r="K64" s="609"/>
      <c r="L64" s="609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379"/>
      <c r="X64" s="379"/>
      <c r="Y64" s="1186">
        <f t="shared" si="62"/>
        <v>0</v>
      </c>
      <c r="Z64" s="399" t="str">
        <f t="shared" si="63"/>
        <v>-</v>
      </c>
      <c r="AA64" s="227"/>
      <c r="AB64" s="1266">
        <f>(H64+Y64+AA64)</f>
        <v>20</v>
      </c>
      <c r="AC64" s="147" t="str">
        <f>IF(AB64=0,"-",IF(AB64&lt;18,"Nepuno!",IF(AB64&gt;22,"Previše sati!","Puno!")))</f>
        <v>Puno!</v>
      </c>
      <c r="AD64" s="291"/>
      <c r="AE64" s="291">
        <v>1</v>
      </c>
      <c r="AF64" s="386">
        <v>1</v>
      </c>
      <c r="AG64" s="386">
        <v>2</v>
      </c>
      <c r="AH64" s="291"/>
      <c r="AI64" s="609"/>
      <c r="AJ64" s="609"/>
      <c r="AK64" s="609"/>
      <c r="AL64" s="291"/>
      <c r="AM64" s="291"/>
      <c r="AN64" s="291"/>
      <c r="AO64" s="291"/>
      <c r="AP64" s="291"/>
      <c r="AQ64" s="291"/>
      <c r="AR64" s="291"/>
      <c r="AS64" s="305"/>
      <c r="AT64" s="305"/>
      <c r="AU64" s="291"/>
      <c r="AV64" s="381">
        <f>SUM(AD64:AU64)</f>
        <v>4</v>
      </c>
      <c r="AW64" s="382">
        <f>(BJ64-AB64)</f>
        <v>4</v>
      </c>
      <c r="AX64" s="152" t="str">
        <f>IF(AV64&lt;1,"Netočno!",IF(AV64&lt;AW64,"Premalo sati!",IF(AV64&gt;AW64,"Previše sati!","Točno!""")))</f>
        <v>Točno!"</v>
      </c>
      <c r="AY64" s="296">
        <f>(AW64-AV64)</f>
        <v>0</v>
      </c>
      <c r="AZ64" s="1288">
        <f>(AB64+AV64)</f>
        <v>24</v>
      </c>
      <c r="BA64" s="1247">
        <f>(E64+F64)*30/60</f>
        <v>10</v>
      </c>
      <c r="BB64" s="154">
        <f>CEILING(BA64, 0.5)</f>
        <v>10</v>
      </c>
      <c r="BC64" s="383" t="str">
        <f>IF(ISBLANK(D64),"0",2)</f>
        <v>0</v>
      </c>
      <c r="BD64" s="156">
        <f>(W64+AS64)</f>
        <v>0</v>
      </c>
      <c r="BE64" s="156">
        <f>(AT64+X64)</f>
        <v>0</v>
      </c>
      <c r="BF64" s="310">
        <f>IF(AZ64=0,"-",BH64-AZ64-BB64-BC64-BD64-BE64-AY64)</f>
        <v>6</v>
      </c>
      <c r="BG64" s="158">
        <f>IF(AB64=0,"0",BH64-AZ64-AY64)</f>
        <v>16</v>
      </c>
      <c r="BH64" s="159" t="str">
        <f>IF(AB64=0,"-",IF(AB64&gt;17,"40",AB64*40/20))</f>
        <v>40</v>
      </c>
      <c r="BI64" s="1289">
        <f t="shared" si="64"/>
        <v>40</v>
      </c>
      <c r="BJ64" s="384">
        <f>ROUND(24*BH64/40,0)</f>
        <v>24</v>
      </c>
      <c r="BK64" s="1236" t="str">
        <f>IF(BI64=0,"0",IF(BI64&gt;40,"PREKOVREMENO",IF(BI64=40,"PUNO","NEPUNO")))</f>
        <v>PUNO</v>
      </c>
      <c r="BL64" s="1305"/>
      <c r="BM64" s="1335"/>
      <c r="BN64" s="944"/>
      <c r="BO64" s="944"/>
      <c r="BP64" s="950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"/>
      <c r="CG64" s="3"/>
      <c r="CH64" s="3"/>
      <c r="CI64" s="39"/>
      <c r="CJ64" s="950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950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</row>
    <row r="65" spans="1:269" s="139" customFormat="1" x14ac:dyDescent="0.3">
      <c r="A65" s="362"/>
      <c r="B65" s="377" t="s">
        <v>142</v>
      </c>
      <c r="C65" s="346" t="s">
        <v>144</v>
      </c>
      <c r="D65" s="582" t="s">
        <v>145</v>
      </c>
      <c r="E65" s="361">
        <v>8</v>
      </c>
      <c r="F65" s="96"/>
      <c r="G65" s="378">
        <f>IF(ISBLANK(D65),"",2)</f>
        <v>2</v>
      </c>
      <c r="H65" s="1323">
        <f t="shared" si="61"/>
        <v>10</v>
      </c>
      <c r="I65" s="609"/>
      <c r="J65" s="609"/>
      <c r="K65" s="609"/>
      <c r="L65" s="609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87"/>
      <c r="X65" s="387"/>
      <c r="Y65" s="1186">
        <f t="shared" si="62"/>
        <v>0</v>
      </c>
      <c r="Z65" s="399" t="str">
        <f t="shared" si="63"/>
        <v>-</v>
      </c>
      <c r="AA65" s="227"/>
      <c r="AB65" s="1266">
        <f>(H65+Y65+AA65)</f>
        <v>10</v>
      </c>
      <c r="AC65" s="147" t="str">
        <f>IF(AB65=0,"-",IF(AB65&lt;18,"Nepuno!",IF(AB65&gt;22,"Previše sati!","Puno!")))</f>
        <v>Nepuno!</v>
      </c>
      <c r="AD65" s="291"/>
      <c r="AE65" s="291">
        <v>2</v>
      </c>
      <c r="AF65" s="291"/>
      <c r="AG65" s="291"/>
      <c r="AH65" s="388"/>
      <c r="AI65" s="610"/>
      <c r="AJ65" s="609"/>
      <c r="AK65" s="609"/>
      <c r="AL65" s="291"/>
      <c r="AM65" s="291"/>
      <c r="AN65" s="291"/>
      <c r="AO65" s="291"/>
      <c r="AP65" s="291"/>
      <c r="AQ65" s="291"/>
      <c r="AR65" s="291"/>
      <c r="AS65" s="305"/>
      <c r="AT65" s="305"/>
      <c r="AU65" s="388"/>
      <c r="AV65" s="389">
        <f>SUM(AD65:AU65)</f>
        <v>2</v>
      </c>
      <c r="AW65" s="382">
        <f>(BJ65-AB65)</f>
        <v>2</v>
      </c>
      <c r="AX65" s="152" t="str">
        <f>IF(AV65&lt;1,"Netočno!",IF(AV65&lt;AW65,"Premalo sati!",IF(AV65&gt;AW65,"Previše sati!","Točno!""")))</f>
        <v>Točno!"</v>
      </c>
      <c r="AY65" s="296">
        <f>(AW65-AV65)</f>
        <v>0</v>
      </c>
      <c r="AZ65" s="1288">
        <f>(AB65+AV65)</f>
        <v>12</v>
      </c>
      <c r="BA65" s="1247">
        <f>(E65+F65)*30/60</f>
        <v>4</v>
      </c>
      <c r="BB65" s="154">
        <f>CEILING(BA65, 0.5)</f>
        <v>4</v>
      </c>
      <c r="BC65" s="383">
        <f>IF(ISBLANK(D65),"0",2)</f>
        <v>2</v>
      </c>
      <c r="BD65" s="156">
        <f>(W65+AS65)</f>
        <v>0</v>
      </c>
      <c r="BE65" s="156">
        <f>(AT65+X65)</f>
        <v>0</v>
      </c>
      <c r="BF65" s="310">
        <f>IF(AZ65=0,"-",BH65-AZ65-BB65-BC65-BD65-BE65-AY65)</f>
        <v>2</v>
      </c>
      <c r="BG65" s="158">
        <f>IF(AB65=0,"0",BH65-AZ65-AY65)</f>
        <v>8</v>
      </c>
      <c r="BH65" s="159">
        <f>IF(AB65=0,"-",IF(AB65&gt;17,"40",AB65*40/20))</f>
        <v>20</v>
      </c>
      <c r="BI65" s="1289">
        <f t="shared" si="64"/>
        <v>20</v>
      </c>
      <c r="BJ65" s="390">
        <f>ROUND(24*BH65/40,0)</f>
        <v>12</v>
      </c>
      <c r="BK65" s="1236" t="str">
        <f>IF(BI65=0,"0",IF(BI65&gt;40,"PREKOVREMENO",IF(BI65=40,"PUNO","NEPUNO")))</f>
        <v>NEPUNO</v>
      </c>
      <c r="BL65" s="1305"/>
      <c r="BM65" s="380"/>
      <c r="BN65" s="380"/>
      <c r="BO65" s="380"/>
      <c r="BP65" s="949" t="s">
        <v>213</v>
      </c>
      <c r="BQ65" s="363" t="s">
        <v>212</v>
      </c>
      <c r="BR65" s="364"/>
      <c r="BS65" s="365"/>
      <c r="BT65" s="366"/>
      <c r="BU65" s="367">
        <v>20</v>
      </c>
      <c r="BV65" s="368"/>
      <c r="BW65" s="368"/>
      <c r="BX65" s="368"/>
      <c r="BY65" s="369">
        <v>40</v>
      </c>
      <c r="BZ65" s="39"/>
      <c r="CA65" s="39"/>
      <c r="CB65" s="39"/>
      <c r="CC65" s="39"/>
      <c r="CD65" s="39"/>
      <c r="CE65" s="39"/>
      <c r="CF65" s="3"/>
      <c r="CG65" s="3"/>
      <c r="CH65" s="3"/>
      <c r="CI65" s="39"/>
      <c r="CJ65" s="950"/>
      <c r="CK65" s="39"/>
      <c r="CL65" s="1174"/>
      <c r="CM65" s="1174"/>
      <c r="CN65" s="1175"/>
      <c r="CO65" s="1176"/>
      <c r="CP65" s="1177"/>
      <c r="CQ65" s="1177"/>
      <c r="CR65" s="1177"/>
      <c r="CS65" s="1178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950"/>
      <c r="DE65" s="39"/>
      <c r="DF65" s="1174"/>
      <c r="DG65" s="1174"/>
      <c r="DH65" s="1175"/>
      <c r="DI65" s="1176"/>
      <c r="DJ65" s="1177"/>
      <c r="DK65" s="1177"/>
      <c r="DL65" s="1177"/>
      <c r="DM65" s="1178"/>
      <c r="DN65" s="39"/>
      <c r="DO65" s="39"/>
      <c r="DP65" s="39"/>
      <c r="DQ65" s="39"/>
      <c r="DR65" s="39"/>
      <c r="DS65" s="39"/>
      <c r="DT65" s="39"/>
      <c r="DU65" s="39"/>
      <c r="DV65" s="3"/>
      <c r="DW65" s="3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</row>
    <row r="66" spans="1:269" ht="23.25" customHeight="1" x14ac:dyDescent="0.3">
      <c r="A66" s="35"/>
      <c r="B66" s="35"/>
      <c r="C66" s="35"/>
      <c r="D66" s="22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174"/>
      <c r="Y66" s="174"/>
      <c r="Z66" s="174"/>
      <c r="AA66" s="35"/>
      <c r="AB66" s="35"/>
      <c r="AC66" s="391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1261"/>
      <c r="BA66" s="35"/>
      <c r="BB66" s="35"/>
      <c r="BC66" s="35"/>
      <c r="BD66" s="35"/>
      <c r="BE66" s="35"/>
      <c r="BF66" s="35"/>
      <c r="BG66" s="35"/>
      <c r="BH66" s="35"/>
      <c r="BI66" s="392"/>
      <c r="BJ66" s="35"/>
      <c r="BK66" s="391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35"/>
      <c r="DW66" s="35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</row>
    <row r="67" spans="1:269" s="3" customFormat="1" x14ac:dyDescent="0.3">
      <c r="A67" s="393"/>
      <c r="B67" s="611" t="s">
        <v>146</v>
      </c>
      <c r="C67" s="359" t="s">
        <v>209</v>
      </c>
      <c r="D67" s="1203" t="s">
        <v>147</v>
      </c>
      <c r="E67" s="348">
        <v>18</v>
      </c>
      <c r="F67" s="394"/>
      <c r="G67" s="395">
        <f>IF(ISBLANK(D67),"",2)</f>
        <v>2</v>
      </c>
      <c r="H67" s="1323">
        <f t="shared" ref="H67:H68" si="65">SUM(E67:G67)</f>
        <v>20</v>
      </c>
      <c r="I67" s="612"/>
      <c r="J67" s="612"/>
      <c r="K67" s="396"/>
      <c r="L67" s="612"/>
      <c r="M67" s="396"/>
      <c r="N67" s="396"/>
      <c r="O67" s="396"/>
      <c r="P67" s="396"/>
      <c r="Q67" s="396"/>
      <c r="R67" s="943"/>
      <c r="S67" s="396"/>
      <c r="T67" s="396"/>
      <c r="U67" s="396"/>
      <c r="V67" s="396"/>
      <c r="W67" s="397"/>
      <c r="X67" s="1336"/>
      <c r="Y67" s="1186">
        <f t="shared" ref="Y67" si="66">SUM(I67:X67)</f>
        <v>0</v>
      </c>
      <c r="Z67" s="399" t="str">
        <f t="shared" ref="Z67:Z68" si="67">IF(Y67=0,"-",IF(Y67&lt;4,"Točno!",IF(Y67&gt;4,"Previše sati!","Netočno!")))</f>
        <v>-</v>
      </c>
      <c r="AA67" s="227"/>
      <c r="AB67" s="1266">
        <f>(H67+Y67+AA67)</f>
        <v>20</v>
      </c>
      <c r="AC67" s="399" t="str">
        <f>IF(AB67=0,"-",IF(AB67&lt;18,"Nepuno!",IF(AB67&gt;22,"Previše sati!","Puno!")))</f>
        <v>Puno!</v>
      </c>
      <c r="AD67" s="291"/>
      <c r="AE67" s="291"/>
      <c r="AF67" s="1332">
        <v>4</v>
      </c>
      <c r="AG67" s="291"/>
      <c r="AH67" s="291"/>
      <c r="AI67" s="608"/>
      <c r="AJ67" s="608"/>
      <c r="AK67" s="608"/>
      <c r="AL67" s="291"/>
      <c r="AM67" s="291"/>
      <c r="AN67" s="291"/>
      <c r="AO67" s="400"/>
      <c r="AP67" s="291"/>
      <c r="AQ67" s="291"/>
      <c r="AR67" s="291"/>
      <c r="AS67" s="305"/>
      <c r="AT67" s="1326"/>
      <c r="AU67" s="291"/>
      <c r="AV67" s="401">
        <f>(AD67+AE67+AF67+AG67+AH67+AJ67+AL67+AN67+AO67+AP67+AS67+AT67+AU67)</f>
        <v>4</v>
      </c>
      <c r="AW67" s="402">
        <f>(BJ67-AB67)</f>
        <v>4</v>
      </c>
      <c r="AX67" s="403" t="str">
        <f>IF(AV67&lt;1,"Netočno!",IF(AV67&lt;AW67,"Premalo sati!",IF(AV67&gt;AW67,"Previše sati!","Točno!""")))</f>
        <v>Točno!"</v>
      </c>
      <c r="AY67" s="296">
        <f>(AW67-AV67)</f>
        <v>0</v>
      </c>
      <c r="AZ67" s="1288">
        <f>(AB67+AV67)</f>
        <v>24</v>
      </c>
      <c r="BA67" s="1247">
        <f>(E67+F67)*30/60</f>
        <v>9</v>
      </c>
      <c r="BB67" s="404">
        <f>CEILING(BA67, 0.5)</f>
        <v>9</v>
      </c>
      <c r="BC67" s="405">
        <f>IF(ISBLANK(D67),"0",2)</f>
        <v>2</v>
      </c>
      <c r="BD67" s="115">
        <f>(W67+AS67)</f>
        <v>0</v>
      </c>
      <c r="BE67" s="1337">
        <f>(AT67+X67)</f>
        <v>0</v>
      </c>
      <c r="BF67" s="243">
        <f>IF(AZ67=0,"-",BH67-AZ67-BB67-BC67-BD67-BE67-AY67)</f>
        <v>5</v>
      </c>
      <c r="BG67" s="244">
        <f>IF(AB67=0,"0",BH67-AZ67-AY67)</f>
        <v>16</v>
      </c>
      <c r="BH67" s="230" t="str">
        <f>IF(AB67=0,"-",IF(AB67&gt;17,"40",AB67*40/20))</f>
        <v>40</v>
      </c>
      <c r="BI67" s="1289">
        <f t="shared" ref="BI67:BI68" si="68">IF(BH67=0,"-",AZ67+BG67)</f>
        <v>40</v>
      </c>
      <c r="BJ67" s="406">
        <f>ROUND(24*BH67/40,0)</f>
        <v>24</v>
      </c>
      <c r="BK67" s="1236" t="str">
        <f>IF(BI67=0,"0",IF(BI67&gt;40,"PREKOVREMENO",IF(BI67=40,"PUNO","NEPUNO")))</f>
        <v>PUNO</v>
      </c>
      <c r="BL67" s="1305"/>
      <c r="BM67" s="944"/>
      <c r="BN67" s="944"/>
      <c r="BO67" s="413"/>
      <c r="BP67" s="413"/>
      <c r="BQ67" s="39"/>
      <c r="BR67" s="39"/>
      <c r="BS67" s="39"/>
      <c r="BT67" s="39"/>
      <c r="BU67" s="39"/>
      <c r="BV67" s="358"/>
      <c r="BW67" s="358"/>
      <c r="BX67" s="358"/>
      <c r="BY67" s="407"/>
      <c r="BZ67" s="39"/>
      <c r="CA67" s="39"/>
      <c r="CB67" s="39"/>
      <c r="CC67" s="39"/>
      <c r="CD67" s="39"/>
      <c r="CE67" s="39"/>
      <c r="CI67" s="39"/>
      <c r="CJ67" s="413"/>
      <c r="CK67" s="39"/>
      <c r="CL67" s="39"/>
      <c r="CM67" s="39"/>
      <c r="CN67" s="39"/>
      <c r="CO67" s="39"/>
      <c r="CP67" s="358"/>
      <c r="CQ67" s="358"/>
      <c r="CR67" s="358"/>
      <c r="CS67" s="407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413"/>
      <c r="DE67" s="39"/>
      <c r="DF67" s="39"/>
      <c r="DG67" s="39"/>
      <c r="DH67" s="39"/>
      <c r="DI67" s="39"/>
      <c r="DJ67" s="358"/>
      <c r="DK67" s="358"/>
      <c r="DL67" s="358"/>
      <c r="DM67" s="407"/>
      <c r="DN67" s="39"/>
      <c r="DO67" s="39"/>
      <c r="DP67" s="39"/>
      <c r="DQ67" s="39"/>
      <c r="DR67" s="39"/>
      <c r="DS67" s="39"/>
      <c r="DT67" s="39"/>
      <c r="DU67" s="39"/>
    </row>
    <row r="68" spans="1:269" s="39" customFormat="1" ht="21" customHeight="1" x14ac:dyDescent="0.3">
      <c r="A68" s="140"/>
      <c r="B68" s="408" t="s">
        <v>146</v>
      </c>
      <c r="C68" s="409" t="s">
        <v>148</v>
      </c>
      <c r="D68" s="582" t="s">
        <v>149</v>
      </c>
      <c r="E68" s="348">
        <v>14</v>
      </c>
      <c r="F68" s="394"/>
      <c r="G68" s="395">
        <f>IF(ISBLANK(D68),"",2)</f>
        <v>2</v>
      </c>
      <c r="H68" s="1323">
        <f t="shared" si="65"/>
        <v>16</v>
      </c>
      <c r="I68" s="612"/>
      <c r="J68" s="612"/>
      <c r="K68" s="396">
        <v>2</v>
      </c>
      <c r="L68" s="612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7"/>
      <c r="X68" s="410"/>
      <c r="Y68" s="1186">
        <f t="shared" ref="Y68" si="69">SUM(I68:X68)</f>
        <v>2</v>
      </c>
      <c r="Z68" s="399" t="str">
        <f t="shared" si="67"/>
        <v>Točno!</v>
      </c>
      <c r="AA68" s="227"/>
      <c r="AB68" s="1266">
        <f>(H68+Y68+AA68)</f>
        <v>18</v>
      </c>
      <c r="AC68" s="399" t="str">
        <f>IF(AB68=0,"-",IF(AB68&lt;18,"Nepuno!",IF(AB68&gt;22,"Previše sati!","Puno!")))</f>
        <v>Puno!</v>
      </c>
      <c r="AD68" s="291"/>
      <c r="AE68" s="348"/>
      <c r="AF68" s="411">
        <v>6</v>
      </c>
      <c r="AG68" s="348"/>
      <c r="AH68" s="348"/>
      <c r="AI68" s="613"/>
      <c r="AJ68" s="613"/>
      <c r="AK68" s="613"/>
      <c r="AL68" s="348"/>
      <c r="AM68" s="348"/>
      <c r="AN68" s="348"/>
      <c r="AO68" s="348"/>
      <c r="AP68" s="348"/>
      <c r="AQ68" s="348"/>
      <c r="AR68" s="348"/>
      <c r="AS68" s="149"/>
      <c r="AT68" s="149"/>
      <c r="AU68" s="348"/>
      <c r="AV68" s="412">
        <f>(AD68+AE68+AF68+AG68+AH68+AJ68+AL68+AN68+AO68+AP68+AS68+AT68+AU68)</f>
        <v>6</v>
      </c>
      <c r="AW68" s="402">
        <f>(BJ68-AB68)</f>
        <v>6</v>
      </c>
      <c r="AX68" s="403" t="str">
        <f>IF(AV68&lt;1,"Netočno!",IF(AV68&lt;AW68,"Premalo sati!",IF(AV68&gt;AW68,"Previše sati!","Točno!""")))</f>
        <v>Točno!"</v>
      </c>
      <c r="AY68" s="296">
        <f>(AW68-AV68)</f>
        <v>0</v>
      </c>
      <c r="AZ68" s="1288">
        <f>(AB68+AV68)</f>
        <v>24</v>
      </c>
      <c r="BA68" s="1247">
        <f>(E68+F68)*30/60</f>
        <v>7</v>
      </c>
      <c r="BB68" s="404">
        <f>CEILING(BA68, 0.5)</f>
        <v>7</v>
      </c>
      <c r="BC68" s="405">
        <f>IF(ISBLANK(D68),"0",2)</f>
        <v>2</v>
      </c>
      <c r="BD68" s="115">
        <f>(W68+AS68)</f>
        <v>0</v>
      </c>
      <c r="BE68" s="115">
        <f>(AT68+X68)</f>
        <v>0</v>
      </c>
      <c r="BF68" s="243">
        <f>IF(AZ68=0,"-",BH68-AZ68-BB68-BC68-BD68-BE68-AY68)</f>
        <v>7</v>
      </c>
      <c r="BG68" s="244">
        <f>IF(AB68=0,"0",BH68-AZ68-AY68)</f>
        <v>16</v>
      </c>
      <c r="BH68" s="230" t="str">
        <f>IF(AB68=0,"-",IF(AB68&gt;17,"40",AB68*40/20))</f>
        <v>40</v>
      </c>
      <c r="BI68" s="1289">
        <f t="shared" si="68"/>
        <v>40</v>
      </c>
      <c r="BJ68" s="406">
        <f>ROUND(24*BH68/40,0)</f>
        <v>24</v>
      </c>
      <c r="BK68" s="1236" t="str">
        <f>IF(BI68=0,"0",IF(BI68&gt;40,"PREKOVREMENO",IF(BI68=40,"PUNO","NEPUNO")))</f>
        <v>PUNO</v>
      </c>
      <c r="BL68" s="1305"/>
      <c r="BM68" s="944"/>
      <c r="BN68" s="944"/>
      <c r="BO68" s="413"/>
      <c r="BP68" s="413"/>
      <c r="CF68" s="3"/>
      <c r="CG68" s="3"/>
      <c r="CH68" s="3"/>
      <c r="CJ68" s="413"/>
      <c r="DD68" s="413"/>
      <c r="DV68" s="3"/>
      <c r="DW68" s="3"/>
    </row>
    <row r="69" spans="1:269" x14ac:dyDescent="0.25">
      <c r="A69" s="39"/>
      <c r="B69" s="121"/>
      <c r="C69" s="28"/>
      <c r="D69" s="132"/>
      <c r="E69" s="171"/>
      <c r="F69" s="171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124"/>
      <c r="X69" s="124"/>
      <c r="Y69" s="124"/>
      <c r="Z69" s="124"/>
      <c r="AA69" s="6"/>
      <c r="AB69" s="122"/>
      <c r="AC69" s="177"/>
      <c r="AD69" s="6"/>
      <c r="AE69" s="6"/>
      <c r="AF69" s="6"/>
      <c r="AG69" s="6"/>
      <c r="AH69" s="6"/>
      <c r="AI69" s="614"/>
      <c r="AJ69" s="614"/>
      <c r="AK69" s="614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127"/>
      <c r="AW69" s="128"/>
      <c r="AX69" s="177"/>
      <c r="AY69" s="414"/>
      <c r="AZ69" s="192"/>
      <c r="BA69" s="134"/>
      <c r="BB69" s="373"/>
      <c r="BC69" s="132"/>
      <c r="BD69" s="133"/>
      <c r="BE69" s="133"/>
      <c r="BF69" s="134"/>
      <c r="BG69" s="415"/>
      <c r="BH69" s="416"/>
      <c r="BI69" s="417"/>
      <c r="BJ69" s="375"/>
      <c r="BK69" s="1237"/>
      <c r="BL69" s="1311"/>
      <c r="BM69" s="944"/>
      <c r="BN69" s="944"/>
      <c r="BO69" s="413"/>
      <c r="BP69" s="413"/>
      <c r="BQ69" s="41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413"/>
      <c r="CK69" s="41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413"/>
      <c r="DE69" s="41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</row>
    <row r="70" spans="1:269" ht="30.6" x14ac:dyDescent="0.3">
      <c r="A70" s="142"/>
      <c r="B70" s="347" t="s">
        <v>150</v>
      </c>
      <c r="C70" s="1212" t="s">
        <v>151</v>
      </c>
      <c r="D70" s="1213"/>
      <c r="E70" s="292"/>
      <c r="F70" s="292">
        <v>22</v>
      </c>
      <c r="G70" s="378" t="str">
        <f t="shared" ref="G70:G72" si="70">IF(ISBLANK(D70),"",2)</f>
        <v/>
      </c>
      <c r="H70" s="1323">
        <f t="shared" ref="H70:H76" si="71">SUM(E70:G70)</f>
        <v>22</v>
      </c>
      <c r="I70" s="608"/>
      <c r="J70" s="608"/>
      <c r="K70" s="608"/>
      <c r="L70" s="608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420"/>
      <c r="X70" s="379"/>
      <c r="Y70" s="1186">
        <f t="shared" ref="Y70:Y76" si="72">SUM(I70:X70)</f>
        <v>0</v>
      </c>
      <c r="Z70" s="399" t="str">
        <f>IF(Y70=0,"-",IF(Y70&lt;4,"Točno!",IF(Y70&gt;4,"Previše sati!","Netočno!")))</f>
        <v>-</v>
      </c>
      <c r="AA70" s="227"/>
      <c r="AB70" s="1266">
        <f>(H70+Y70+AA70)</f>
        <v>22</v>
      </c>
      <c r="AC70" s="399" t="str">
        <f>IF(AB70=0,"-",IF(AB70&lt;18,"Nepuno!",IF(AB70&gt;22,"Previše sati!","Puno!")))</f>
        <v>Puno!</v>
      </c>
      <c r="AD70" s="422"/>
      <c r="AE70" s="423">
        <v>1</v>
      </c>
      <c r="AF70" s="291">
        <v>1</v>
      </c>
      <c r="AG70" s="398"/>
      <c r="AH70" s="291"/>
      <c r="AI70" s="608"/>
      <c r="AJ70" s="608"/>
      <c r="AK70" s="608"/>
      <c r="AL70" s="291"/>
      <c r="AM70" s="291"/>
      <c r="AN70" s="291"/>
      <c r="AO70" s="291"/>
      <c r="AP70" s="291"/>
      <c r="AQ70" s="291"/>
      <c r="AR70" s="291"/>
      <c r="AS70" s="305">
        <f t="shared" ref="AS70:AT72" si="73">(W70)</f>
        <v>0</v>
      </c>
      <c r="AT70" s="305">
        <f t="shared" si="73"/>
        <v>0</v>
      </c>
      <c r="AU70" s="291"/>
      <c r="AV70" s="351">
        <f t="shared" ref="AV70:AV72" si="74">(AD70+AE70+AF70+AG70+AH70+AJ70+AL70+AN70+AO70+AP70)</f>
        <v>2</v>
      </c>
      <c r="AW70" s="424">
        <f>(BJ70-AB70)</f>
        <v>2</v>
      </c>
      <c r="AX70" s="275" t="str">
        <f t="shared" ref="AX70:AX72" si="75">IF(AV70&lt;1,"Netočno!",IF(AV70&lt;AW70,"Premalo sati!",IF(AV70&gt;AW70,"Previše sati!","Točno!""")))</f>
        <v>Točno!"</v>
      </c>
      <c r="AY70" s="296">
        <f t="shared" ref="AY70:AY72" si="76">(AW70-AV70)</f>
        <v>0</v>
      </c>
      <c r="AZ70" s="1288">
        <f>(AB70+AV70)</f>
        <v>24</v>
      </c>
      <c r="BA70" s="1247">
        <f>(E70+F70)*30/60</f>
        <v>11</v>
      </c>
      <c r="BB70" s="113">
        <f>CEILING(BA70, 0.5)</f>
        <v>11</v>
      </c>
      <c r="BC70" s="405" t="str">
        <f>IF(ISBLANK(D70),"0",2)</f>
        <v>0</v>
      </c>
      <c r="BD70" s="115">
        <f>(W70+AS70)</f>
        <v>0</v>
      </c>
      <c r="BE70" s="115">
        <f>(AT70+X70)</f>
        <v>0</v>
      </c>
      <c r="BF70" s="243">
        <f>IF(AZ70=0,"-",BH70-AZ70-BB70-BC70-BD70-BE70-AY70)</f>
        <v>5</v>
      </c>
      <c r="BG70" s="244">
        <f>IF(AB70=0,"0",BH70-AZ70-AY70)</f>
        <v>16</v>
      </c>
      <c r="BH70" s="230" t="str">
        <f>IF(AB70=0,"-",IF(AB70&gt;17,"40",AB70*40/20))</f>
        <v>40</v>
      </c>
      <c r="BI70" s="1289">
        <f t="shared" ref="BI70:BI72" si="77">IF(BH70=0,"-",AZ70+BG70)</f>
        <v>40</v>
      </c>
      <c r="BJ70" s="406">
        <f>ROUND(24*BH70/40,0)</f>
        <v>24</v>
      </c>
      <c r="BK70" s="1238" t="str">
        <f t="shared" ref="BK70:BK72" si="78">IF(BI70=0,"0",IF(BI70&gt;40,"PREKOVREMENO",IF(BI70=40,"PUNO","NEPUNO")))</f>
        <v>PUNO</v>
      </c>
      <c r="BL70" s="1305"/>
      <c r="BM70" s="944"/>
      <c r="BN70" s="944"/>
      <c r="BO70" s="413"/>
      <c r="BP70" s="413"/>
      <c r="BQ70" s="41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"/>
      <c r="CG70" s="3"/>
      <c r="CH70" s="3"/>
      <c r="CI70" s="39"/>
      <c r="CJ70" s="413"/>
      <c r="CK70" s="41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413"/>
      <c r="DE70" s="41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</row>
    <row r="71" spans="1:269" ht="30.6" x14ac:dyDescent="0.3">
      <c r="A71" s="142"/>
      <c r="B71" s="347" t="s">
        <v>150</v>
      </c>
      <c r="C71" s="1212" t="s">
        <v>152</v>
      </c>
      <c r="D71" s="1213"/>
      <c r="E71" s="96"/>
      <c r="F71" s="96">
        <v>20</v>
      </c>
      <c r="G71" s="378" t="str">
        <f t="shared" si="70"/>
        <v/>
      </c>
      <c r="H71" s="1323">
        <f t="shared" si="71"/>
        <v>20</v>
      </c>
      <c r="I71" s="608"/>
      <c r="J71" s="608"/>
      <c r="K71" s="608"/>
      <c r="L71" s="608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420"/>
      <c r="X71" s="379"/>
      <c r="Y71" s="1186">
        <f t="shared" si="72"/>
        <v>0</v>
      </c>
      <c r="Z71" s="399" t="str">
        <f t="shared" ref="Z71:Z72" si="79">IF(Y71=0,"-",IF(Y71&lt;4,"Točno!",IF(Y71&gt;4,"Previše sati!","Netočno!")))</f>
        <v>-</v>
      </c>
      <c r="AA71" s="1191">
        <v>2</v>
      </c>
      <c r="AB71" s="1266">
        <f>(H71+Y71+AA71)</f>
        <v>22</v>
      </c>
      <c r="AC71" s="399" t="str">
        <f>IF(AB71=0,"-",IF(AB71&lt;18,"Nepuno!",IF(AB71&gt;22,"Previše sati!","Puno!")))</f>
        <v>Puno!</v>
      </c>
      <c r="AD71" s="422"/>
      <c r="AE71" s="423">
        <v>1</v>
      </c>
      <c r="AF71" s="291">
        <v>1</v>
      </c>
      <c r="AG71" s="398"/>
      <c r="AH71" s="291"/>
      <c r="AI71" s="608"/>
      <c r="AJ71" s="608"/>
      <c r="AK71" s="608"/>
      <c r="AL71" s="291"/>
      <c r="AM71" s="291"/>
      <c r="AN71" s="291"/>
      <c r="AO71" s="291"/>
      <c r="AP71" s="291"/>
      <c r="AQ71" s="291"/>
      <c r="AR71" s="291"/>
      <c r="AS71" s="305">
        <f t="shared" si="73"/>
        <v>0</v>
      </c>
      <c r="AT71" s="305">
        <f t="shared" si="73"/>
        <v>0</v>
      </c>
      <c r="AU71" s="291"/>
      <c r="AV71" s="351">
        <f t="shared" si="74"/>
        <v>2</v>
      </c>
      <c r="AW71" s="425">
        <f>(BJ71-AB71)</f>
        <v>2</v>
      </c>
      <c r="AX71" s="403" t="str">
        <f t="shared" si="75"/>
        <v>Točno!"</v>
      </c>
      <c r="AY71" s="240">
        <f t="shared" si="76"/>
        <v>0</v>
      </c>
      <c r="AZ71" s="1288">
        <f>(AB71+AV71)</f>
        <v>24</v>
      </c>
      <c r="BA71" s="1247">
        <f>(E71+F71)*30/60</f>
        <v>10</v>
      </c>
      <c r="BB71" s="113">
        <f>CEILING(BA71, 0.5)</f>
        <v>10</v>
      </c>
      <c r="BC71" s="405" t="str">
        <f>IF(ISBLANK(D71),"0",2)</f>
        <v>0</v>
      </c>
      <c r="BD71" s="115">
        <f>(W71+AS71)</f>
        <v>0</v>
      </c>
      <c r="BE71" s="115">
        <f>(AT71+X71)</f>
        <v>0</v>
      </c>
      <c r="BF71" s="243">
        <f>IF(AZ71=0,"-",BH71-AZ71-BB71-BC71-BD71-BE71-AY71)</f>
        <v>6</v>
      </c>
      <c r="BG71" s="244">
        <f>IF(AB71=0,"0",BH71-AZ71-AY71)</f>
        <v>16</v>
      </c>
      <c r="BH71" s="230" t="str">
        <f>IF(AB71=0,"-",IF(AB71&gt;17,"40",AB71*40/20))</f>
        <v>40</v>
      </c>
      <c r="BI71" s="1289">
        <f t="shared" si="77"/>
        <v>40</v>
      </c>
      <c r="BJ71" s="406">
        <f>ROUND(24*BH71/40,0)</f>
        <v>24</v>
      </c>
      <c r="BK71" s="1236" t="str">
        <f t="shared" si="78"/>
        <v>PUNO</v>
      </c>
      <c r="BL71" s="1305"/>
      <c r="BM71" s="944"/>
      <c r="BN71" s="944"/>
      <c r="BO71" s="413"/>
      <c r="BP71" s="1173"/>
      <c r="BQ71" s="5"/>
      <c r="BR71" s="439"/>
      <c r="BS71" s="440"/>
      <c r="BT71" s="441"/>
      <c r="BU71" s="442"/>
      <c r="BV71" s="443"/>
      <c r="BW71" s="443"/>
      <c r="BX71" s="443"/>
      <c r="BY71" s="444"/>
      <c r="BZ71" s="445"/>
      <c r="CA71" s="445"/>
      <c r="CB71" s="446"/>
      <c r="CC71" s="446"/>
      <c r="CD71" s="447"/>
      <c r="CE71" s="448"/>
      <c r="CF71" s="449"/>
      <c r="CG71" s="449"/>
      <c r="CH71" s="449"/>
      <c r="CI71" s="450"/>
      <c r="CJ71" s="1173"/>
      <c r="CK71" s="5"/>
      <c r="CL71" s="439"/>
      <c r="CM71" s="440"/>
      <c r="CN71" s="441"/>
      <c r="CO71" s="442"/>
      <c r="CP71" s="443"/>
      <c r="CQ71" s="443"/>
      <c r="CR71" s="443"/>
      <c r="CS71" s="444"/>
      <c r="CT71" s="445"/>
      <c r="CU71" s="445"/>
      <c r="CV71" s="446"/>
      <c r="CW71" s="446"/>
      <c r="CX71" s="447"/>
      <c r="CY71" s="448"/>
      <c r="CZ71" s="449"/>
      <c r="DA71" s="449"/>
      <c r="DB71" s="449"/>
      <c r="DC71" s="450"/>
      <c r="DD71" s="1173"/>
      <c r="DE71" s="5"/>
      <c r="DF71" s="439"/>
      <c r="DG71" s="440"/>
      <c r="DH71" s="441"/>
      <c r="DI71" s="442"/>
      <c r="DJ71" s="443"/>
      <c r="DK71" s="443"/>
      <c r="DL71" s="443"/>
      <c r="DM71" s="444"/>
      <c r="DN71" s="445"/>
      <c r="DO71" s="445"/>
      <c r="DP71" s="446"/>
      <c r="DQ71" s="446"/>
      <c r="DR71" s="447"/>
      <c r="DS71" s="448"/>
      <c r="DT71" s="449"/>
      <c r="DU71" s="449"/>
      <c r="DV71" s="449"/>
      <c r="DW71" s="450"/>
      <c r="DX71" s="222"/>
      <c r="DY71" s="222"/>
      <c r="DZ71" s="222"/>
      <c r="EA71" s="222"/>
      <c r="EB71" s="222"/>
      <c r="EC71" s="222"/>
      <c r="ED71" s="222"/>
      <c r="EE71" s="222"/>
      <c r="EF71" s="222"/>
      <c r="EG71" s="222"/>
      <c r="EH71" s="222"/>
      <c r="EI71" s="222"/>
      <c r="EJ71" s="222"/>
      <c r="EK71" s="222"/>
      <c r="EL71" s="222"/>
      <c r="EM71" s="222"/>
      <c r="EN71" s="222"/>
      <c r="EO71" s="222"/>
      <c r="EP71" s="222"/>
      <c r="EQ71" s="222"/>
      <c r="ER71" s="222"/>
      <c r="ES71" s="222"/>
      <c r="ET71" s="222"/>
      <c r="EU71" s="222"/>
      <c r="EV71" s="222"/>
      <c r="EW71" s="222"/>
      <c r="EX71" s="222"/>
      <c r="EY71" s="222"/>
      <c r="EZ71" s="222"/>
      <c r="FA71" s="222"/>
      <c r="FB71" s="222"/>
      <c r="FC71" s="222"/>
      <c r="FD71" s="222"/>
      <c r="FE71" s="222"/>
      <c r="FF71" s="222"/>
      <c r="FG71" s="222"/>
      <c r="FH71" s="222"/>
      <c r="FI71" s="222"/>
      <c r="FJ71" s="222"/>
      <c r="FK71" s="222"/>
      <c r="FL71" s="222"/>
      <c r="FM71" s="222"/>
      <c r="FN71" s="222"/>
      <c r="FO71" s="222"/>
      <c r="FP71" s="222"/>
      <c r="FQ71" s="222"/>
      <c r="FR71" s="222"/>
      <c r="FS71" s="222"/>
      <c r="FT71" s="222"/>
      <c r="FU71" s="222"/>
      <c r="FV71" s="222"/>
      <c r="FW71" s="222"/>
      <c r="FX71" s="222"/>
      <c r="FY71" s="222"/>
      <c r="FZ71" s="222"/>
      <c r="GA71" s="222"/>
      <c r="GB71" s="222"/>
      <c r="GC71" s="222"/>
      <c r="GD71" s="222"/>
      <c r="GE71" s="222"/>
      <c r="GF71" s="222"/>
      <c r="GG71" s="222"/>
      <c r="GH71" s="222"/>
      <c r="GI71" s="222"/>
      <c r="GJ71" s="222"/>
      <c r="GK71" s="222"/>
      <c r="GL71" s="222"/>
      <c r="GM71" s="222"/>
      <c r="GN71" s="222"/>
      <c r="GO71" s="222"/>
      <c r="GP71" s="222"/>
      <c r="GQ71" s="222"/>
      <c r="GR71" s="222"/>
      <c r="GS71" s="222"/>
      <c r="GT71" s="222"/>
      <c r="GU71" s="222"/>
      <c r="GV71" s="222"/>
      <c r="GW71" s="222"/>
      <c r="GX71" s="222"/>
      <c r="GY71" s="222"/>
      <c r="GZ71" s="222"/>
      <c r="HA71" s="222"/>
      <c r="HB71" s="222"/>
      <c r="HC71" s="222"/>
      <c r="HD71" s="222"/>
      <c r="HE71" s="222"/>
      <c r="HF71" s="222"/>
      <c r="HG71" s="222"/>
      <c r="HH71" s="222"/>
      <c r="HI71" s="222"/>
      <c r="HJ71" s="222"/>
      <c r="HK71" s="222"/>
      <c r="HL71" s="222"/>
      <c r="HM71" s="222"/>
      <c r="HN71" s="222"/>
      <c r="HO71" s="222"/>
      <c r="HP71" s="222"/>
      <c r="HQ71" s="222"/>
      <c r="HR71" s="222"/>
      <c r="HS71" s="222"/>
      <c r="HT71" s="222"/>
      <c r="HU71" s="222"/>
      <c r="HV71" s="222"/>
      <c r="HW71" s="222"/>
      <c r="HX71" s="222"/>
      <c r="HY71" s="222"/>
      <c r="HZ71" s="222"/>
      <c r="IA71" s="222"/>
      <c r="IB71" s="222"/>
      <c r="IC71" s="222"/>
      <c r="ID71" s="222"/>
      <c r="IE71" s="222"/>
      <c r="IF71" s="222"/>
      <c r="IG71" s="222"/>
      <c r="IH71" s="222"/>
      <c r="II71" s="222"/>
      <c r="IJ71" s="222"/>
      <c r="IK71" s="222"/>
      <c r="IL71" s="222"/>
      <c r="IM71" s="222"/>
      <c r="IN71" s="222"/>
      <c r="IO71" s="222"/>
      <c r="IP71" s="222"/>
      <c r="IQ71" s="222"/>
      <c r="IR71" s="222"/>
      <c r="IS71" s="222"/>
      <c r="IT71" s="222"/>
      <c r="IU71" s="222"/>
      <c r="IV71" s="222"/>
      <c r="IW71" s="222"/>
      <c r="IX71" s="222"/>
      <c r="IY71" s="222"/>
      <c r="IZ71" s="222"/>
      <c r="JA71" s="222"/>
      <c r="JB71" s="222"/>
      <c r="JC71" s="222"/>
      <c r="JD71" s="222"/>
      <c r="JE71" s="222"/>
      <c r="JF71" s="222"/>
      <c r="JG71" s="222"/>
      <c r="JH71" s="222"/>
      <c r="JI71" s="222"/>
    </row>
    <row r="72" spans="1:269" ht="30.6" x14ac:dyDescent="0.3">
      <c r="A72" s="142"/>
      <c r="B72" s="347" t="s">
        <v>210</v>
      </c>
      <c r="C72" s="1212" t="s">
        <v>211</v>
      </c>
      <c r="D72" s="1213"/>
      <c r="E72" s="96"/>
      <c r="F72" s="96">
        <v>8</v>
      </c>
      <c r="G72" s="378" t="str">
        <f t="shared" si="70"/>
        <v/>
      </c>
      <c r="H72" s="1323">
        <f t="shared" si="71"/>
        <v>8</v>
      </c>
      <c r="I72" s="608"/>
      <c r="J72" s="608"/>
      <c r="K72" s="608"/>
      <c r="L72" s="608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420"/>
      <c r="X72" s="379"/>
      <c r="Y72" s="1186">
        <f t="shared" si="72"/>
        <v>0</v>
      </c>
      <c r="Z72" s="399" t="str">
        <f t="shared" si="79"/>
        <v>-</v>
      </c>
      <c r="AA72" s="227"/>
      <c r="AB72" s="1266">
        <f>(H72+Y72+AA72)</f>
        <v>8</v>
      </c>
      <c r="AC72" s="399" t="str">
        <f>IF(AB72=0,"-",IF(AB72&lt;18,"Nepuno!",IF(AB72&gt;22,"Previše sati!","Puno!")))</f>
        <v>Nepuno!</v>
      </c>
      <c r="AD72" s="422"/>
      <c r="AE72" s="423">
        <v>1</v>
      </c>
      <c r="AF72" s="291">
        <v>1</v>
      </c>
      <c r="AG72" s="398"/>
      <c r="AH72" s="291"/>
      <c r="AI72" s="608"/>
      <c r="AJ72" s="608"/>
      <c r="AK72" s="608"/>
      <c r="AL72" s="291"/>
      <c r="AM72" s="291"/>
      <c r="AN72" s="291"/>
      <c r="AO72" s="291"/>
      <c r="AP72" s="291"/>
      <c r="AQ72" s="291"/>
      <c r="AR72" s="291"/>
      <c r="AS72" s="305">
        <f t="shared" si="73"/>
        <v>0</v>
      </c>
      <c r="AT72" s="305">
        <f t="shared" si="73"/>
        <v>0</v>
      </c>
      <c r="AU72" s="291"/>
      <c r="AV72" s="351">
        <f t="shared" si="74"/>
        <v>2</v>
      </c>
      <c r="AW72" s="425">
        <f>(BJ72-AB72)</f>
        <v>2</v>
      </c>
      <c r="AX72" s="403" t="str">
        <f t="shared" si="75"/>
        <v>Točno!"</v>
      </c>
      <c r="AY72" s="240">
        <f t="shared" si="76"/>
        <v>0</v>
      </c>
      <c r="AZ72" s="1288">
        <f>(AB72+AV72)</f>
        <v>10</v>
      </c>
      <c r="BA72" s="1247">
        <f>(E72+F72)*30/60</f>
        <v>4</v>
      </c>
      <c r="BB72" s="113">
        <f>CEILING(BA72, 0.5)</f>
        <v>4</v>
      </c>
      <c r="BC72" s="405" t="str">
        <f>IF(ISBLANK(D72),"0",2)</f>
        <v>0</v>
      </c>
      <c r="BD72" s="115">
        <f>(W72+AS72)</f>
        <v>0</v>
      </c>
      <c r="BE72" s="115">
        <f>(AT72+X72)</f>
        <v>0</v>
      </c>
      <c r="BF72" s="243">
        <f>IF(AZ72=0,"-",BH72-AZ72-BB72-BC72-BD72-BE72-AY72)</f>
        <v>2</v>
      </c>
      <c r="BG72" s="244">
        <f>IF(AB72=0,"0",BH72-AZ72-AY72)</f>
        <v>6</v>
      </c>
      <c r="BH72" s="230">
        <f>IF(AB72=0,"-",IF(AB72&gt;17,"40",AB72*40/20))</f>
        <v>16</v>
      </c>
      <c r="BI72" s="1289">
        <f t="shared" si="77"/>
        <v>16</v>
      </c>
      <c r="BJ72" s="406">
        <f>ROUND(24*BH72/40,0)</f>
        <v>10</v>
      </c>
      <c r="BK72" s="1245" t="str">
        <f t="shared" si="78"/>
        <v>NEPUNO</v>
      </c>
      <c r="BL72" s="1305"/>
      <c r="BM72" s="944"/>
      <c r="BN72" s="944"/>
      <c r="BO72" s="413"/>
      <c r="BP72" s="1173"/>
      <c r="BQ72" s="5"/>
      <c r="BR72" s="439"/>
      <c r="BS72" s="440"/>
      <c r="BT72" s="441"/>
      <c r="BU72" s="442"/>
      <c r="BV72" s="443"/>
      <c r="BW72" s="443"/>
      <c r="BX72" s="443"/>
      <c r="BY72" s="444"/>
      <c r="BZ72" s="445"/>
      <c r="CA72" s="445"/>
      <c r="CB72" s="446"/>
      <c r="CC72" s="446"/>
      <c r="CD72" s="447"/>
      <c r="CE72" s="448"/>
      <c r="CF72" s="449"/>
      <c r="CG72" s="449"/>
      <c r="CH72" s="449"/>
      <c r="CI72" s="450"/>
      <c r="CJ72" s="1173"/>
      <c r="CK72" s="5"/>
      <c r="CL72" s="439"/>
      <c r="CM72" s="440"/>
      <c r="CN72" s="441"/>
      <c r="CO72" s="442"/>
      <c r="CP72" s="443"/>
      <c r="CQ72" s="443"/>
      <c r="CR72" s="443"/>
      <c r="CS72" s="444"/>
      <c r="CT72" s="445"/>
      <c r="CU72" s="445"/>
      <c r="CV72" s="446"/>
      <c r="CW72" s="446"/>
      <c r="CX72" s="447"/>
      <c r="CY72" s="448"/>
      <c r="CZ72" s="449"/>
      <c r="DA72" s="449"/>
      <c r="DB72" s="449"/>
      <c r="DC72" s="450"/>
      <c r="DD72" s="1173"/>
      <c r="DE72" s="5"/>
      <c r="DF72" s="439"/>
      <c r="DG72" s="440"/>
      <c r="DH72" s="441"/>
      <c r="DI72" s="442"/>
      <c r="DJ72" s="443"/>
      <c r="DK72" s="443"/>
      <c r="DL72" s="443"/>
      <c r="DM72" s="444"/>
      <c r="DN72" s="445"/>
      <c r="DO72" s="445"/>
      <c r="DP72" s="446"/>
      <c r="DQ72" s="446"/>
      <c r="DR72" s="447"/>
      <c r="DS72" s="448"/>
      <c r="DT72" s="449"/>
      <c r="DU72" s="449"/>
      <c r="DV72" s="449"/>
      <c r="DW72" s="450"/>
      <c r="DX72" s="222"/>
      <c r="DY72" s="222"/>
      <c r="DZ72" s="222"/>
      <c r="EA72" s="222"/>
      <c r="EB72" s="222"/>
      <c r="EC72" s="222"/>
      <c r="ED72" s="222"/>
      <c r="EE72" s="222"/>
      <c r="EF72" s="222"/>
      <c r="EG72" s="222"/>
      <c r="EH72" s="222"/>
      <c r="EI72" s="222"/>
      <c r="EJ72" s="222"/>
      <c r="EK72" s="222"/>
      <c r="EL72" s="222"/>
      <c r="EM72" s="222"/>
      <c r="EN72" s="222"/>
      <c r="EO72" s="222"/>
      <c r="EP72" s="222"/>
      <c r="EQ72" s="222"/>
      <c r="ER72" s="222"/>
      <c r="ES72" s="222"/>
      <c r="ET72" s="222"/>
      <c r="EU72" s="222"/>
      <c r="EV72" s="222"/>
      <c r="EW72" s="222"/>
      <c r="EX72" s="222"/>
      <c r="EY72" s="222"/>
      <c r="EZ72" s="222"/>
      <c r="FA72" s="222"/>
      <c r="FB72" s="222"/>
      <c r="FC72" s="222"/>
      <c r="FD72" s="222"/>
      <c r="FE72" s="222"/>
      <c r="FF72" s="222"/>
      <c r="FG72" s="222"/>
      <c r="FH72" s="222"/>
      <c r="FI72" s="222"/>
      <c r="FJ72" s="222"/>
      <c r="FK72" s="222"/>
      <c r="FL72" s="222"/>
      <c r="FM72" s="222"/>
      <c r="FN72" s="222"/>
      <c r="FO72" s="222"/>
      <c r="FP72" s="222"/>
      <c r="FQ72" s="222"/>
      <c r="FR72" s="222"/>
      <c r="FS72" s="222"/>
      <c r="FT72" s="222"/>
      <c r="FU72" s="222"/>
      <c r="FV72" s="222"/>
      <c r="FW72" s="222"/>
      <c r="FX72" s="222"/>
      <c r="FY72" s="222"/>
      <c r="FZ72" s="222"/>
      <c r="GA72" s="222"/>
      <c r="GB72" s="222"/>
      <c r="GC72" s="222"/>
      <c r="GD72" s="222"/>
      <c r="GE72" s="222"/>
      <c r="GF72" s="222"/>
      <c r="GG72" s="222"/>
      <c r="GH72" s="222"/>
      <c r="GI72" s="222"/>
      <c r="GJ72" s="222"/>
      <c r="GK72" s="222"/>
      <c r="GL72" s="222"/>
      <c r="GM72" s="222"/>
      <c r="GN72" s="222"/>
      <c r="GO72" s="222"/>
      <c r="GP72" s="222"/>
      <c r="GQ72" s="222"/>
      <c r="GR72" s="222"/>
      <c r="GS72" s="222"/>
      <c r="GT72" s="222"/>
      <c r="GU72" s="222"/>
      <c r="GV72" s="222"/>
      <c r="GW72" s="222"/>
      <c r="GX72" s="222"/>
      <c r="GY72" s="222"/>
      <c r="GZ72" s="222"/>
      <c r="HA72" s="222"/>
      <c r="HB72" s="222"/>
      <c r="HC72" s="222"/>
      <c r="HD72" s="222"/>
      <c r="HE72" s="222"/>
      <c r="HF72" s="222"/>
      <c r="HG72" s="222"/>
      <c r="HH72" s="222"/>
      <c r="HI72" s="222"/>
      <c r="HJ72" s="222"/>
      <c r="HK72" s="222"/>
      <c r="HL72" s="222"/>
      <c r="HM72" s="222"/>
      <c r="HN72" s="222"/>
      <c r="HO72" s="222"/>
      <c r="HP72" s="222"/>
      <c r="HQ72" s="222"/>
      <c r="HR72" s="222"/>
      <c r="HS72" s="222"/>
      <c r="HT72" s="222"/>
      <c r="HU72" s="222"/>
      <c r="HV72" s="222"/>
      <c r="HW72" s="222"/>
      <c r="HX72" s="222"/>
      <c r="HY72" s="222"/>
      <c r="HZ72" s="222"/>
      <c r="IA72" s="222"/>
      <c r="IB72" s="222"/>
      <c r="IC72" s="222"/>
      <c r="ID72" s="222"/>
      <c r="IE72" s="222"/>
      <c r="IF72" s="222"/>
      <c r="IG72" s="222"/>
      <c r="IH72" s="222"/>
      <c r="II72" s="222"/>
      <c r="IJ72" s="222"/>
      <c r="IK72" s="222"/>
      <c r="IL72" s="222"/>
      <c r="IM72" s="222"/>
      <c r="IN72" s="222"/>
      <c r="IO72" s="222"/>
      <c r="IP72" s="222"/>
      <c r="IQ72" s="222"/>
      <c r="IR72" s="222"/>
      <c r="IS72" s="222"/>
      <c r="IT72" s="222"/>
      <c r="IU72" s="222"/>
      <c r="IV72" s="222"/>
      <c r="IW72" s="222"/>
      <c r="IX72" s="222"/>
      <c r="IY72" s="222"/>
      <c r="IZ72" s="222"/>
      <c r="JA72" s="222"/>
      <c r="JB72" s="222"/>
      <c r="JC72" s="222"/>
      <c r="JD72" s="222"/>
      <c r="JE72" s="222"/>
      <c r="JF72" s="222"/>
      <c r="JG72" s="222"/>
      <c r="JH72" s="222"/>
      <c r="JI72" s="222"/>
    </row>
    <row r="73" spans="1:269" ht="36" customHeight="1" x14ac:dyDescent="0.3">
      <c r="A73" s="426"/>
      <c r="B73" s="121"/>
      <c r="C73" s="28"/>
      <c r="D73" s="132"/>
      <c r="E73" s="255"/>
      <c r="F73" s="26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3"/>
      <c r="X73" s="163"/>
      <c r="Y73" s="163"/>
      <c r="Z73" s="163"/>
      <c r="AA73" s="162"/>
      <c r="AB73" s="370"/>
      <c r="AC73" s="177"/>
      <c r="AD73" s="170"/>
      <c r="AE73" s="427"/>
      <c r="AF73" s="427"/>
      <c r="AG73" s="170"/>
      <c r="AH73" s="170"/>
      <c r="AI73" s="170"/>
      <c r="AJ73" s="170"/>
      <c r="AK73" s="170"/>
      <c r="AL73" s="170"/>
      <c r="AM73" s="170"/>
      <c r="AN73" s="170"/>
      <c r="AO73" s="179"/>
      <c r="AP73" s="179"/>
      <c r="AQ73" s="179"/>
      <c r="AR73" s="179"/>
      <c r="AS73" s="180"/>
      <c r="AT73" s="180"/>
      <c r="AU73" s="179"/>
      <c r="AV73" s="372"/>
      <c r="AW73" s="128"/>
      <c r="AX73" s="183"/>
      <c r="AY73" s="265"/>
      <c r="AZ73" s="192"/>
      <c r="BA73" s="134"/>
      <c r="BB73" s="428"/>
      <c r="BC73" s="132"/>
      <c r="BD73" s="124"/>
      <c r="BE73" s="124"/>
      <c r="BF73" s="266"/>
      <c r="BG73" s="269"/>
      <c r="BH73" s="259"/>
      <c r="BI73" s="217"/>
      <c r="BJ73" s="375"/>
      <c r="BK73" s="1239"/>
      <c r="BL73" s="1312"/>
      <c r="BM73" s="371"/>
      <c r="BN73" s="371"/>
      <c r="BO73" s="178"/>
      <c r="BP73" s="178"/>
      <c r="BQ73" s="202"/>
      <c r="BR73" s="220"/>
      <c r="BS73" s="220"/>
      <c r="BT73" s="220"/>
      <c r="BU73" s="221"/>
      <c r="BV73" s="221"/>
      <c r="BW73" s="221"/>
      <c r="BX73" s="221"/>
      <c r="BY73" s="221"/>
      <c r="BZ73" s="202"/>
      <c r="CA73" s="202"/>
      <c r="CB73" s="220"/>
      <c r="CC73" s="220"/>
      <c r="CD73" s="202"/>
      <c r="CE73" s="202"/>
      <c r="CF73" s="202"/>
      <c r="CG73" s="202"/>
      <c r="CH73" s="202"/>
      <c r="CI73" s="202"/>
      <c r="CJ73" s="178"/>
      <c r="CK73" s="202"/>
      <c r="CL73" s="220"/>
      <c r="CM73" s="220"/>
      <c r="CN73" s="220"/>
      <c r="CO73" s="221"/>
      <c r="CP73" s="221"/>
      <c r="CQ73" s="221"/>
      <c r="CR73" s="221"/>
      <c r="CS73" s="221"/>
      <c r="CT73" s="202"/>
      <c r="CU73" s="202"/>
      <c r="CV73" s="220"/>
      <c r="CW73" s="220"/>
      <c r="CX73" s="202"/>
      <c r="CY73" s="202"/>
      <c r="CZ73" s="202"/>
      <c r="DA73" s="202"/>
      <c r="DB73" s="202"/>
      <c r="DC73" s="202"/>
      <c r="DD73" s="178"/>
      <c r="DE73" s="202"/>
      <c r="DF73" s="220"/>
      <c r="DG73" s="220"/>
      <c r="DH73" s="220"/>
      <c r="DI73" s="221"/>
      <c r="DJ73" s="221"/>
      <c r="DK73" s="221"/>
      <c r="DL73" s="221"/>
      <c r="DM73" s="221"/>
      <c r="DN73" s="202"/>
      <c r="DO73" s="202"/>
      <c r="DP73" s="220"/>
      <c r="DQ73" s="220"/>
      <c r="DR73" s="202"/>
      <c r="DS73" s="202"/>
      <c r="DT73" s="202"/>
      <c r="DU73" s="202"/>
      <c r="DV73" s="202"/>
      <c r="DW73" s="202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</row>
    <row r="74" spans="1:269" ht="32.25" customHeight="1" x14ac:dyDescent="0.25">
      <c r="A74" s="142"/>
      <c r="B74" s="347" t="s">
        <v>153</v>
      </c>
      <c r="C74" s="299"/>
      <c r="D74" s="65"/>
      <c r="E74" s="631">
        <v>25</v>
      </c>
      <c r="F74" s="641"/>
      <c r="G74" s="608" t="str">
        <f>IF(ISBLANK(D74),"",2)</f>
        <v/>
      </c>
      <c r="H74" s="1323">
        <f t="shared" si="71"/>
        <v>25</v>
      </c>
      <c r="I74" s="608"/>
      <c r="J74" s="608"/>
      <c r="K74" s="608"/>
      <c r="L74" s="608"/>
      <c r="M74" s="608"/>
      <c r="N74" s="291"/>
      <c r="O74" s="291"/>
      <c r="P74" s="291"/>
      <c r="Q74" s="291"/>
      <c r="R74" s="291"/>
      <c r="S74" s="291"/>
      <c r="T74" s="291"/>
      <c r="U74" s="291"/>
      <c r="V74" s="291"/>
      <c r="W74" s="466"/>
      <c r="X74" s="467"/>
      <c r="Y74" s="1186">
        <f t="shared" si="72"/>
        <v>0</v>
      </c>
      <c r="Z74" s="399" t="str">
        <f>IF(Y74=0,"-",IF(Y74&lt;4,"Točno!",IF(Y74&gt;4,"Previše sati!","Netočno!")))</f>
        <v>-</v>
      </c>
      <c r="AA74" s="227"/>
      <c r="AB74" s="1266">
        <f>(H74+Y74+AA74)</f>
        <v>25</v>
      </c>
      <c r="AC74" s="632">
        <v>0</v>
      </c>
      <c r="AD74" s="422"/>
      <c r="AE74" s="422"/>
      <c r="AF74" s="608"/>
      <c r="AG74" s="291"/>
      <c r="AH74" s="291"/>
      <c r="AI74" s="291"/>
      <c r="AJ74" s="608"/>
      <c r="AK74" s="608"/>
      <c r="AL74" s="291"/>
      <c r="AM74" s="291"/>
      <c r="AN74" s="291"/>
      <c r="AO74" s="291"/>
      <c r="AP74" s="291"/>
      <c r="AQ74" s="291"/>
      <c r="AR74" s="291"/>
      <c r="AS74" s="577"/>
      <c r="AT74" s="577">
        <f>(X74)</f>
        <v>0</v>
      </c>
      <c r="AU74" s="291"/>
      <c r="AV74" s="430">
        <f>SUM(AB74:AU74)</f>
        <v>25</v>
      </c>
      <c r="AW74" s="424">
        <f>(AV74)</f>
        <v>25</v>
      </c>
      <c r="AX74" s="152" t="str">
        <f>IF(AV74&lt;1,"Netočno!",IF(AV74&lt;AW74,"Premalo sati!",IF(AV74&gt;AW74,"Previše sati!","Točno!""")))</f>
        <v>Točno!"</v>
      </c>
      <c r="AY74" s="633">
        <f>(AV74)</f>
        <v>25</v>
      </c>
      <c r="AZ74" s="1294">
        <f>(AV74)</f>
        <v>25</v>
      </c>
      <c r="BA74" s="1249">
        <f>(E74+F74)*20/60</f>
        <v>8.3333333333333339</v>
      </c>
      <c r="BB74" s="634">
        <f>CEILING(BA74, 0.5)</f>
        <v>8.5</v>
      </c>
      <c r="BC74" s="471" t="str">
        <f>IF(ISBLANK(D74),"0",2)</f>
        <v>0</v>
      </c>
      <c r="BD74" s="472">
        <f>(W74+AS74)</f>
        <v>0</v>
      </c>
      <c r="BE74" s="472">
        <f>(AT74)</f>
        <v>0</v>
      </c>
      <c r="BF74" s="243">
        <f>IF(AZ74=0,"-",BH74-AZ74-BB74-BC74-BD74-BE74)</f>
        <v>6.5</v>
      </c>
      <c r="BG74" s="244">
        <f>IF(AB74=0,"0",BH74-AZ74)</f>
        <v>15</v>
      </c>
      <c r="BH74" s="230" t="str">
        <f>IF(AB74=0,"-",IF(AY74=25,"40",AB74*40/25))</f>
        <v>40</v>
      </c>
      <c r="BI74" s="1292">
        <f>IFERROR(IF(BH74=0,"-",AV74+BG74),0)</f>
        <v>40</v>
      </c>
      <c r="BJ74" s="406">
        <f>ROUND(25*BH74/40,0)</f>
        <v>25</v>
      </c>
      <c r="BK74" s="1236" t="str">
        <f>IF(BI74=0,"0",IF(BI74&gt;40,"PREKOVREMENO",IF(BI74=40,"PUNO","NEPUNO")))</f>
        <v>PUNO</v>
      </c>
      <c r="BL74" s="1305"/>
      <c r="BM74" s="944"/>
      <c r="BN74" s="944"/>
      <c r="BO74" s="413"/>
      <c r="BP74" s="413"/>
      <c r="BQ74" s="194"/>
      <c r="BR74" s="194"/>
      <c r="BS74" s="433"/>
      <c r="BT74" s="433"/>
      <c r="BU74" s="434"/>
      <c r="BV74" s="250"/>
      <c r="BW74" s="250"/>
      <c r="BX74" s="250"/>
      <c r="BY74" s="197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413"/>
      <c r="CK74" s="194"/>
      <c r="CL74" s="194"/>
      <c r="CM74" s="433"/>
      <c r="CN74" s="433"/>
      <c r="CO74" s="434"/>
      <c r="CP74" s="250"/>
      <c r="CQ74" s="250"/>
      <c r="CR74" s="250"/>
      <c r="CS74" s="197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413"/>
      <c r="DE74" s="194"/>
      <c r="DF74" s="194"/>
      <c r="DG74" s="433"/>
      <c r="DH74" s="433"/>
      <c r="DI74" s="434"/>
      <c r="DJ74" s="250"/>
      <c r="DK74" s="250"/>
      <c r="DL74" s="250"/>
      <c r="DM74" s="197"/>
      <c r="DN74" s="39"/>
      <c r="DO74" s="39"/>
      <c r="DP74" s="39"/>
      <c r="DQ74" s="39"/>
      <c r="DR74" s="39"/>
      <c r="DS74" s="39"/>
      <c r="DT74" s="39"/>
      <c r="DU74" s="39"/>
      <c r="DV74" s="39"/>
      <c r="DW74" s="39"/>
    </row>
    <row r="75" spans="1:269" s="39" customFormat="1" ht="20.25" customHeight="1" x14ac:dyDescent="0.25">
      <c r="B75" s="121"/>
      <c r="C75" s="203"/>
      <c r="D75" s="1206"/>
      <c r="E75" s="639"/>
      <c r="F75" s="122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436"/>
      <c r="X75" s="437"/>
      <c r="Y75" s="437"/>
      <c r="Z75" s="437"/>
      <c r="AA75" s="6"/>
      <c r="AB75" s="437"/>
      <c r="AC75" s="640"/>
      <c r="AD75" s="438"/>
      <c r="AE75" s="438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180"/>
      <c r="AT75" s="180"/>
      <c r="AU75" s="6"/>
      <c r="AV75" s="636"/>
      <c r="AW75" s="128"/>
      <c r="AX75" s="183"/>
      <c r="AY75" s="637"/>
      <c r="AZ75" s="1262"/>
      <c r="BA75" s="1250"/>
      <c r="BB75" s="638"/>
      <c r="BC75" s="627"/>
      <c r="BD75" s="187"/>
      <c r="BE75" s="187"/>
      <c r="BF75" s="266"/>
      <c r="BG75" s="269"/>
      <c r="BH75" s="259"/>
      <c r="BI75" s="217"/>
      <c r="BJ75" s="375"/>
      <c r="BK75" s="1239"/>
      <c r="BL75" s="1312"/>
      <c r="BM75" s="944"/>
      <c r="BN75" s="944"/>
      <c r="BO75" s="413"/>
      <c r="BP75" s="413"/>
      <c r="BQ75" s="194"/>
      <c r="BR75" s="194"/>
      <c r="BS75" s="433"/>
      <c r="BT75" s="433"/>
      <c r="BU75" s="434"/>
      <c r="BV75" s="250"/>
      <c r="BW75" s="250"/>
      <c r="BX75" s="250"/>
      <c r="BY75" s="197"/>
      <c r="CJ75" s="413"/>
      <c r="CK75" s="194"/>
      <c r="CL75" s="194"/>
      <c r="CM75" s="433"/>
      <c r="CN75" s="433"/>
      <c r="CO75" s="434"/>
      <c r="CP75" s="250"/>
      <c r="CQ75" s="250"/>
      <c r="CR75" s="250"/>
      <c r="CS75" s="197"/>
      <c r="DD75" s="413"/>
      <c r="DE75" s="194"/>
      <c r="DF75" s="194"/>
      <c r="DG75" s="433"/>
      <c r="DH75" s="433"/>
      <c r="DI75" s="434"/>
      <c r="DJ75" s="250"/>
      <c r="DK75" s="250"/>
      <c r="DL75" s="250"/>
      <c r="DM75" s="197"/>
    </row>
    <row r="76" spans="1:269" ht="32.25" customHeight="1" x14ac:dyDescent="0.25">
      <c r="A76" s="142"/>
      <c r="B76" s="347" t="s">
        <v>168</v>
      </c>
      <c r="C76" s="299"/>
      <c r="D76" s="65"/>
      <c r="E76" s="635">
        <v>25</v>
      </c>
      <c r="F76" s="641"/>
      <c r="G76" s="608" t="str">
        <f>IF(ISBLANK(D76),"",2)</f>
        <v/>
      </c>
      <c r="H76" s="1323">
        <f t="shared" si="71"/>
        <v>25</v>
      </c>
      <c r="I76" s="608"/>
      <c r="J76" s="608"/>
      <c r="K76" s="608"/>
      <c r="L76" s="608"/>
      <c r="M76" s="608"/>
      <c r="N76" s="608"/>
      <c r="O76" s="291"/>
      <c r="P76" s="291"/>
      <c r="Q76" s="291"/>
      <c r="R76" s="291"/>
      <c r="S76" s="291"/>
      <c r="T76" s="291"/>
      <c r="U76" s="291"/>
      <c r="V76" s="291"/>
      <c r="W76" s="466"/>
      <c r="X76" s="467"/>
      <c r="Y76" s="1186">
        <f t="shared" si="72"/>
        <v>0</v>
      </c>
      <c r="Z76" s="399" t="str">
        <f>IF(Y76=0,"-",IF(Y76&lt;4,"Točno!",IF(Y76&gt;4,"Previše sati!","Netočno!")))</f>
        <v>-</v>
      </c>
      <c r="AA76" s="227"/>
      <c r="AB76" s="1266">
        <f>(H76+Y76+AA76)</f>
        <v>25</v>
      </c>
      <c r="AC76" s="632">
        <v>0</v>
      </c>
      <c r="AD76" s="642"/>
      <c r="AE76" s="642"/>
      <c r="AF76" s="291"/>
      <c r="AG76" s="291"/>
      <c r="AH76" s="291"/>
      <c r="AI76" s="291"/>
      <c r="AJ76" s="608"/>
      <c r="AK76" s="608"/>
      <c r="AL76" s="291"/>
      <c r="AM76" s="291"/>
      <c r="AN76" s="291"/>
      <c r="AO76" s="291"/>
      <c r="AP76" s="291"/>
      <c r="AQ76" s="291"/>
      <c r="AR76" s="291"/>
      <c r="AS76" s="577"/>
      <c r="AT76" s="577">
        <f>(X76)</f>
        <v>0</v>
      </c>
      <c r="AU76" s="291"/>
      <c r="AV76" s="617">
        <f>SUM(AB76:AU76)</f>
        <v>25</v>
      </c>
      <c r="AW76" s="424">
        <f>(AV76)</f>
        <v>25</v>
      </c>
      <c r="AX76" s="152" t="str">
        <f>IF(AV76&lt;1,"Netočno!",IF(AV76&lt;AW76,"Premalo sati!",IF(AV76&gt;AW76,"Previše sati!","Točno!""")))</f>
        <v>Točno!"</v>
      </c>
      <c r="AY76" s="470">
        <f>(AV76)</f>
        <v>25</v>
      </c>
      <c r="AZ76" s="1294">
        <f>(AV76)</f>
        <v>25</v>
      </c>
      <c r="BA76" s="1249">
        <f>(E76+F76)*20/60</f>
        <v>8.3333333333333339</v>
      </c>
      <c r="BB76" s="634">
        <f>CEILING(BA76, 0.5)</f>
        <v>8.5</v>
      </c>
      <c r="BC76" s="471" t="str">
        <f>IF(ISBLANK(D76),"0",2)</f>
        <v>0</v>
      </c>
      <c r="BD76" s="472">
        <f>(W76+AS76)</f>
        <v>0</v>
      </c>
      <c r="BE76" s="472">
        <f>(AT76)</f>
        <v>0</v>
      </c>
      <c r="BF76" s="243">
        <f>IF(AZ76=0,"-",BH76-AZ76-BB76-BC76-BD76-BE76)</f>
        <v>6.5</v>
      </c>
      <c r="BG76" s="244">
        <f>IF(AB76=0,"0",BH76-AZ76)</f>
        <v>15</v>
      </c>
      <c r="BH76" s="230" t="str">
        <f>IF(AB76=0,"-",IF(AY76=25,"40",AB76*40/25))</f>
        <v>40</v>
      </c>
      <c r="BI76" s="1292">
        <f>IFERROR(IF(BH76=0,"-",AV76+BG76),0)</f>
        <v>40</v>
      </c>
      <c r="BJ76" s="406">
        <f>ROUND(25*BH76/40,0)</f>
        <v>25</v>
      </c>
      <c r="BK76" s="1236" t="str">
        <f>IF(BI76=0,"0",IF(BI76&gt;40,"PREKOVREMENO",IF(BI76=40,"PUNO","NEPUNO")))</f>
        <v>PUNO</v>
      </c>
      <c r="BL76" s="1305"/>
      <c r="BM76" s="944"/>
      <c r="BN76" s="944"/>
      <c r="BO76" s="413"/>
      <c r="BP76" s="413"/>
      <c r="BQ76" s="194"/>
      <c r="BR76" s="194"/>
      <c r="BS76" s="433"/>
      <c r="BT76" s="433"/>
      <c r="BU76" s="434"/>
      <c r="BV76" s="250"/>
      <c r="BW76" s="250"/>
      <c r="BX76" s="250"/>
      <c r="BY76" s="197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413"/>
      <c r="CK76" s="194"/>
      <c r="CL76" s="194"/>
      <c r="CM76" s="433"/>
      <c r="CN76" s="433"/>
      <c r="CO76" s="434"/>
      <c r="CP76" s="250"/>
      <c r="CQ76" s="250"/>
      <c r="CR76" s="250"/>
      <c r="CS76" s="197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413"/>
      <c r="DE76" s="194"/>
      <c r="DF76" s="194"/>
      <c r="DG76" s="433"/>
      <c r="DH76" s="433"/>
      <c r="DI76" s="434"/>
      <c r="DJ76" s="250"/>
      <c r="DK76" s="250"/>
      <c r="DL76" s="250"/>
      <c r="DM76" s="197"/>
      <c r="DN76" s="39"/>
      <c r="DO76" s="39"/>
      <c r="DP76" s="39"/>
      <c r="DQ76" s="39"/>
      <c r="DR76" s="39"/>
      <c r="DS76" s="39"/>
      <c r="DT76" s="39"/>
      <c r="DU76" s="39"/>
      <c r="DV76" s="39"/>
      <c r="DW76" s="39"/>
    </row>
    <row r="77" spans="1:269" s="39" customFormat="1" x14ac:dyDescent="0.3">
      <c r="A77" s="426"/>
      <c r="B77" s="121"/>
      <c r="C77" s="419"/>
      <c r="D77" s="132"/>
      <c r="E77" s="122"/>
      <c r="F77" s="122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436"/>
      <c r="X77" s="437"/>
      <c r="Y77" s="437"/>
      <c r="Z77" s="437"/>
      <c r="AA77" s="6"/>
      <c r="AB77" s="122"/>
      <c r="AC77" s="177"/>
      <c r="AD77" s="438"/>
      <c r="AE77" s="2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180"/>
      <c r="AT77" s="180"/>
      <c r="AU77" s="6"/>
      <c r="AV77" s="127"/>
      <c r="AW77" s="128"/>
      <c r="AX77" s="183"/>
      <c r="AY77" s="265"/>
      <c r="AZ77" s="192"/>
      <c r="BA77" s="134"/>
      <c r="BB77" s="428"/>
      <c r="BC77" s="132"/>
      <c r="BD77" s="124"/>
      <c r="BE77" s="124"/>
      <c r="BF77" s="266"/>
      <c r="BG77" s="269"/>
      <c r="BH77" s="259"/>
      <c r="BI77" s="217"/>
      <c r="BJ77" s="375"/>
      <c r="BK77" s="1239"/>
      <c r="BL77" s="1312"/>
      <c r="BM77" s="944"/>
      <c r="BN77" s="944"/>
      <c r="BO77" s="413"/>
      <c r="BP77" s="413"/>
      <c r="BQ77" s="5"/>
      <c r="BR77" s="439"/>
      <c r="BS77" s="440"/>
      <c r="BT77" s="441"/>
      <c r="BU77" s="442"/>
      <c r="BV77" s="443"/>
      <c r="BW77" s="443"/>
      <c r="BX77" s="443"/>
      <c r="BY77" s="444"/>
      <c r="BZ77" s="445"/>
      <c r="CA77" s="445"/>
      <c r="CB77" s="446"/>
      <c r="CC77" s="446"/>
      <c r="CD77" s="447"/>
      <c r="CE77" s="448"/>
      <c r="CF77" s="449"/>
      <c r="CG77" s="449"/>
      <c r="CH77" s="449"/>
      <c r="CI77" s="450"/>
      <c r="CJ77" s="413"/>
      <c r="CK77" s="5"/>
      <c r="CL77" s="439"/>
      <c r="CM77" s="440"/>
      <c r="CN77" s="441"/>
      <c r="CO77" s="442"/>
      <c r="CP77" s="443"/>
      <c r="CQ77" s="443"/>
      <c r="CR77" s="443"/>
      <c r="CS77" s="444"/>
      <c r="CT77" s="445"/>
      <c r="CU77" s="445"/>
      <c r="CV77" s="446"/>
      <c r="CW77" s="446"/>
      <c r="CX77" s="447"/>
      <c r="CY77" s="448"/>
      <c r="CZ77" s="449"/>
      <c r="DA77" s="449"/>
      <c r="DB77" s="449"/>
      <c r="DC77" s="450"/>
      <c r="DD77" s="413"/>
      <c r="DE77" s="5"/>
      <c r="DF77" s="439"/>
      <c r="DG77" s="440"/>
      <c r="DH77" s="441"/>
      <c r="DI77" s="442"/>
      <c r="DJ77" s="443"/>
      <c r="DK77" s="443"/>
      <c r="DL77" s="443"/>
      <c r="DM77" s="444"/>
      <c r="DN77" s="445"/>
      <c r="DO77" s="445"/>
      <c r="DP77" s="446"/>
      <c r="DQ77" s="446"/>
      <c r="DR77" s="447"/>
      <c r="DS77" s="448"/>
      <c r="DT77" s="449"/>
      <c r="DU77" s="449"/>
      <c r="DV77" s="449"/>
      <c r="DW77" s="450"/>
      <c r="DX77" s="202"/>
      <c r="DY77" s="202"/>
      <c r="DZ77" s="202"/>
      <c r="EA77" s="202"/>
      <c r="EB77" s="202"/>
      <c r="EC77" s="202"/>
      <c r="ED77" s="202"/>
      <c r="EE77" s="202"/>
      <c r="EF77" s="202"/>
      <c r="EG77" s="202"/>
      <c r="EH77" s="202"/>
      <c r="EI77" s="202"/>
      <c r="EJ77" s="202"/>
      <c r="EK77" s="202"/>
      <c r="EL77" s="202"/>
      <c r="EM77" s="202"/>
      <c r="EN77" s="202"/>
      <c r="EO77" s="202"/>
      <c r="EP77" s="202"/>
      <c r="EQ77" s="202"/>
      <c r="ER77" s="202"/>
      <c r="ES77" s="202"/>
      <c r="ET77" s="202"/>
      <c r="EU77" s="202"/>
      <c r="EV77" s="202"/>
      <c r="EW77" s="202"/>
      <c r="EX77" s="202"/>
      <c r="EY77" s="202"/>
      <c r="EZ77" s="202"/>
      <c r="FA77" s="202"/>
      <c r="FB77" s="202"/>
      <c r="FC77" s="202"/>
      <c r="FD77" s="202"/>
      <c r="FE77" s="202"/>
      <c r="FF77" s="202"/>
      <c r="FG77" s="202"/>
      <c r="FH77" s="202"/>
      <c r="FI77" s="202"/>
      <c r="FJ77" s="202"/>
      <c r="FK77" s="202"/>
      <c r="FL77" s="202"/>
      <c r="FM77" s="202"/>
      <c r="FN77" s="202"/>
      <c r="FO77" s="202"/>
      <c r="FP77" s="202"/>
      <c r="FQ77" s="202"/>
      <c r="FR77" s="202"/>
      <c r="FS77" s="202"/>
      <c r="FT77" s="202"/>
      <c r="FU77" s="202"/>
      <c r="FV77" s="202"/>
      <c r="FW77" s="202"/>
      <c r="FX77" s="202"/>
      <c r="FY77" s="202"/>
      <c r="FZ77" s="202"/>
      <c r="GA77" s="202"/>
      <c r="GB77" s="202"/>
      <c r="GC77" s="202"/>
      <c r="GD77" s="202"/>
      <c r="GE77" s="202"/>
      <c r="GF77" s="202"/>
      <c r="GG77" s="202"/>
      <c r="GH77" s="202"/>
      <c r="GI77" s="202"/>
      <c r="GJ77" s="202"/>
      <c r="GK77" s="202"/>
      <c r="GL77" s="202"/>
      <c r="GM77" s="202"/>
      <c r="GN77" s="202"/>
      <c r="GO77" s="202"/>
      <c r="GP77" s="202"/>
      <c r="GQ77" s="202"/>
      <c r="GR77" s="202"/>
      <c r="GS77" s="202"/>
      <c r="GT77" s="202"/>
      <c r="GU77" s="202"/>
      <c r="GV77" s="202"/>
      <c r="GW77" s="202"/>
      <c r="GX77" s="202"/>
      <c r="GY77" s="202"/>
      <c r="GZ77" s="202"/>
      <c r="HA77" s="202"/>
      <c r="HB77" s="202"/>
      <c r="HC77" s="202"/>
      <c r="HD77" s="202"/>
      <c r="HE77" s="202"/>
      <c r="HF77" s="202"/>
      <c r="HG77" s="202"/>
      <c r="HH77" s="202"/>
      <c r="HI77" s="202"/>
      <c r="HJ77" s="202"/>
      <c r="HK77" s="202"/>
      <c r="HL77" s="202"/>
      <c r="HM77" s="202"/>
      <c r="HN77" s="202"/>
      <c r="HO77" s="202"/>
      <c r="HP77" s="202"/>
      <c r="HQ77" s="202"/>
      <c r="HR77" s="202"/>
      <c r="HS77" s="202"/>
      <c r="HT77" s="202"/>
      <c r="HU77" s="202"/>
      <c r="HV77" s="202"/>
      <c r="HW77" s="202"/>
      <c r="HX77" s="202"/>
      <c r="HY77" s="202"/>
      <c r="HZ77" s="202"/>
      <c r="IA77" s="202"/>
      <c r="IB77" s="202"/>
      <c r="IC77" s="202"/>
      <c r="ID77" s="202"/>
      <c r="IE77" s="202"/>
      <c r="IF77" s="202"/>
      <c r="IG77" s="202"/>
      <c r="IH77" s="202"/>
      <c r="II77" s="202"/>
      <c r="IJ77" s="202"/>
      <c r="IK77" s="202"/>
      <c r="IL77" s="202"/>
      <c r="IM77" s="202"/>
      <c r="IN77" s="202"/>
      <c r="IO77" s="202"/>
      <c r="IP77" s="202"/>
      <c r="IQ77" s="202"/>
      <c r="IR77" s="202"/>
      <c r="IS77" s="202"/>
      <c r="IT77" s="202"/>
      <c r="IU77" s="202"/>
      <c r="IV77" s="202"/>
      <c r="IW77" s="202"/>
      <c r="IX77" s="202"/>
      <c r="IY77" s="202"/>
      <c r="IZ77" s="202"/>
      <c r="JA77" s="202"/>
      <c r="JB77" s="202"/>
      <c r="JC77" s="202"/>
      <c r="JD77" s="202"/>
      <c r="JE77" s="202"/>
      <c r="JF77" s="202"/>
      <c r="JG77" s="202"/>
      <c r="JH77" s="202"/>
      <c r="JI77" s="202"/>
    </row>
    <row r="78" spans="1:269" ht="32.25" customHeight="1" x14ac:dyDescent="0.25">
      <c r="A78" s="142"/>
      <c r="B78" s="347" t="s">
        <v>195</v>
      </c>
      <c r="C78" s="299"/>
      <c r="D78" s="870"/>
      <c r="E78" s="635">
        <v>23</v>
      </c>
      <c r="F78" s="641"/>
      <c r="G78" s="378" t="str">
        <f>IF(ISBLANK(D78),"",2)</f>
        <v/>
      </c>
      <c r="H78" s="1323">
        <f>SUM(E78:G78)</f>
        <v>23</v>
      </c>
      <c r="I78" s="608"/>
      <c r="J78" s="608"/>
      <c r="K78" s="608"/>
      <c r="L78" s="608"/>
      <c r="M78" s="608"/>
      <c r="N78" s="608"/>
      <c r="O78" s="291"/>
      <c r="P78" s="291"/>
      <c r="Q78" s="291"/>
      <c r="R78" s="291"/>
      <c r="S78" s="608"/>
      <c r="T78" s="291"/>
      <c r="U78" s="608"/>
      <c r="V78" s="608"/>
      <c r="W78" s="466"/>
      <c r="X78" s="467"/>
      <c r="Y78" s="1186">
        <f t="shared" ref="Y78" si="80">SUM(I78:X78)</f>
        <v>0</v>
      </c>
      <c r="Z78" s="399" t="str">
        <f>IF(Y78=0,"-",IF(Y78&lt;4,"Točno!",IF(Y78&gt;4,"Previše sati!","Netočno!")))</f>
        <v>-</v>
      </c>
      <c r="AA78" s="1191">
        <v>2</v>
      </c>
      <c r="AB78" s="1266">
        <f>(H78+Y78+AA78)</f>
        <v>25</v>
      </c>
      <c r="AC78" s="632">
        <v>0</v>
      </c>
      <c r="AD78" s="642"/>
      <c r="AE78" s="642"/>
      <c r="AF78" s="291"/>
      <c r="AG78" s="291"/>
      <c r="AH78" s="291"/>
      <c r="AI78" s="291"/>
      <c r="AJ78" s="608"/>
      <c r="AK78" s="608"/>
      <c r="AL78" s="608"/>
      <c r="AM78" s="608"/>
      <c r="AN78" s="608"/>
      <c r="AO78" s="608"/>
      <c r="AP78" s="608"/>
      <c r="AQ78" s="608"/>
      <c r="AR78" s="608"/>
      <c r="AS78" s="305"/>
      <c r="AT78" s="305">
        <f>(X78)</f>
        <v>0</v>
      </c>
      <c r="AU78" s="291"/>
      <c r="AV78" s="617">
        <f>SUM(AB78:AU78)</f>
        <v>25</v>
      </c>
      <c r="AW78" s="424">
        <f>(AV78)</f>
        <v>25</v>
      </c>
      <c r="AX78" s="152" t="str">
        <f>IF(AV78&lt;1,"Netočno!",IF(AV78&lt;AW78,"Premalo sati!",IF(AV78&gt;AW78,"Previše sati!","Točno!""")))</f>
        <v>Točno!"</v>
      </c>
      <c r="AY78" s="470">
        <f>(AV78)</f>
        <v>25</v>
      </c>
      <c r="AZ78" s="1294">
        <f>(AV78)</f>
        <v>25</v>
      </c>
      <c r="BA78" s="1249">
        <f>(E78+F78)*20/60</f>
        <v>7.666666666666667</v>
      </c>
      <c r="BB78" s="634">
        <f>CEILING(BA78, 0.5)</f>
        <v>8</v>
      </c>
      <c r="BC78" s="471" t="str">
        <f>IF(ISBLANK(D78),"0",2)</f>
        <v>0</v>
      </c>
      <c r="BD78" s="472">
        <f>(W78+AS78)</f>
        <v>0</v>
      </c>
      <c r="BE78" s="472">
        <f>(AT78)</f>
        <v>0</v>
      </c>
      <c r="BF78" s="243">
        <f>IF(AZ78=0,"-",BH78-AZ78-BB78-BC78-BD78-BE78)</f>
        <v>7</v>
      </c>
      <c r="BG78" s="244">
        <f>IF(AB78=0,"0",BH78-AZ78)</f>
        <v>15</v>
      </c>
      <c r="BH78" s="230" t="str">
        <f>IF(AB78=0,"-",IF(AY78=25,"40",AB78*40/25))</f>
        <v>40</v>
      </c>
      <c r="BI78" s="1292">
        <f>IFERROR(IF(BH78=0,"-",AV78+BG78),0)</f>
        <v>40</v>
      </c>
      <c r="BJ78" s="406">
        <f>ROUND(25*BH78/40,0)</f>
        <v>25</v>
      </c>
      <c r="BK78" s="1236" t="str">
        <f>IF(BI78=0,"0",IF(BI78&gt;40,"PREKOVREMENO",IF(BI78=40,"PUNO","NEPUNO")))</f>
        <v>PUNO</v>
      </c>
      <c r="BL78" s="1305"/>
      <c r="BM78" s="944"/>
      <c r="BN78" s="944"/>
      <c r="BO78" s="413"/>
      <c r="BP78" s="413"/>
      <c r="BQ78" s="194"/>
      <c r="BR78" s="194"/>
      <c r="BS78" s="433"/>
      <c r="BT78" s="433"/>
      <c r="BU78" s="434"/>
      <c r="BV78" s="250"/>
      <c r="BW78" s="250"/>
      <c r="BX78" s="250"/>
      <c r="BY78" s="197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413"/>
      <c r="CK78" s="194"/>
      <c r="CL78" s="194"/>
      <c r="CM78" s="433"/>
      <c r="CN78" s="433"/>
      <c r="CO78" s="434"/>
      <c r="CP78" s="250"/>
      <c r="CQ78" s="250"/>
      <c r="CR78" s="250"/>
      <c r="CS78" s="197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413"/>
      <c r="DE78" s="194"/>
      <c r="DF78" s="194"/>
      <c r="DG78" s="433"/>
      <c r="DH78" s="433"/>
      <c r="DI78" s="434"/>
      <c r="DJ78" s="250"/>
      <c r="DK78" s="250"/>
      <c r="DL78" s="250"/>
      <c r="DM78" s="197"/>
      <c r="DN78" s="39"/>
      <c r="DO78" s="39"/>
      <c r="DP78" s="39"/>
      <c r="DQ78" s="39"/>
      <c r="DR78" s="39"/>
      <c r="DS78" s="39"/>
      <c r="DT78" s="39"/>
      <c r="DU78" s="39"/>
      <c r="DV78" s="39"/>
      <c r="DW78" s="39"/>
    </row>
    <row r="79" spans="1:269" x14ac:dyDescent="0.25">
      <c r="A79" s="452"/>
      <c r="B79" s="453"/>
      <c r="D79" s="22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5"/>
      <c r="U79" s="455"/>
      <c r="V79" s="455"/>
      <c r="W79" s="455"/>
      <c r="X79" s="455"/>
      <c r="Y79" s="455"/>
      <c r="Z79" s="455"/>
      <c r="AA79" s="455"/>
      <c r="AB79" s="456"/>
      <c r="AC79" s="16"/>
      <c r="AD79" s="455"/>
      <c r="AE79" s="455"/>
      <c r="AF79" s="455"/>
      <c r="AG79" s="455"/>
      <c r="AH79" s="455"/>
      <c r="AI79" s="455"/>
      <c r="AJ79" s="455"/>
      <c r="AK79" s="455"/>
      <c r="AL79" s="455"/>
      <c r="AM79" s="455"/>
      <c r="AN79" s="455"/>
      <c r="AO79" s="455"/>
      <c r="AP79" s="455"/>
      <c r="AQ79" s="455"/>
      <c r="AR79" s="455"/>
      <c r="AS79" s="455"/>
      <c r="AT79" s="455"/>
      <c r="AU79" s="455"/>
      <c r="AX79" s="16"/>
      <c r="AY79" s="458"/>
      <c r="AZ79" s="1263"/>
      <c r="BA79" s="32"/>
      <c r="BB79" s="459"/>
      <c r="BC79" s="460"/>
      <c r="BD79" s="461"/>
      <c r="BE79" s="461"/>
      <c r="BI79" s="464"/>
      <c r="BM79" s="1302"/>
      <c r="BN79" s="1313"/>
      <c r="BO79" s="451"/>
      <c r="BP79" s="451"/>
      <c r="CJ79" s="451"/>
      <c r="DD79" s="451"/>
    </row>
    <row r="80" spans="1:269" ht="16.5" customHeight="1" x14ac:dyDescent="0.3">
      <c r="A80" s="142"/>
      <c r="B80" s="615" t="s">
        <v>154</v>
      </c>
      <c r="C80" s="616" t="s">
        <v>155</v>
      </c>
      <c r="D80" s="65"/>
      <c r="E80" s="292">
        <v>25</v>
      </c>
      <c r="F80" s="641"/>
      <c r="G80" s="608" t="str">
        <f t="shared" ref="G80:G84" si="81">IF(ISBLANK(D80),"",2)</f>
        <v/>
      </c>
      <c r="H80" s="1323">
        <f t="shared" ref="H80:H81" si="82">SUM(E80:G80)</f>
        <v>25</v>
      </c>
      <c r="I80" s="608"/>
      <c r="J80" s="608"/>
      <c r="K80" s="608"/>
      <c r="L80" s="608"/>
      <c r="M80" s="608"/>
      <c r="N80" s="291"/>
      <c r="O80" s="291"/>
      <c r="P80" s="291"/>
      <c r="Q80" s="608"/>
      <c r="R80" s="608"/>
      <c r="S80" s="608"/>
      <c r="T80" s="608"/>
      <c r="U80" s="608"/>
      <c r="V80" s="608"/>
      <c r="W80" s="830"/>
      <c r="X80" s="831"/>
      <c r="Y80" s="1186">
        <f t="shared" ref="Y80:Y81" si="83">SUM(I80:X80)</f>
        <v>0</v>
      </c>
      <c r="Z80" s="399" t="str">
        <f t="shared" ref="Z80:Z81" si="84">IF(Y80=0,"-",IF(Y80&lt;4,"Točno!",IF(Y80&gt;4,"Previše sati!","Netočno!")))</f>
        <v>-</v>
      </c>
      <c r="AA80" s="608"/>
      <c r="AB80" s="1266">
        <f t="shared" ref="AB80:AB81" si="85">(H80+Y80+AA80)</f>
        <v>25</v>
      </c>
      <c r="AC80" s="147" t="str">
        <f>IF(AB80=0,"-",IF(AB80&lt;24,"Nepuno!",IF(AB80&gt;25,"Previše sati!","Puno!")))</f>
        <v>Puno!</v>
      </c>
      <c r="AD80" s="642"/>
      <c r="AE80" s="642"/>
      <c r="AF80" s="608"/>
      <c r="AG80" s="291"/>
      <c r="AH80" s="291"/>
      <c r="AI80" s="291"/>
      <c r="AJ80" s="608"/>
      <c r="AK80" s="608"/>
      <c r="AL80" s="608"/>
      <c r="AM80" s="608"/>
      <c r="AN80" s="608"/>
      <c r="AO80" s="608"/>
      <c r="AP80" s="608"/>
      <c r="AQ80" s="608"/>
      <c r="AR80" s="608"/>
      <c r="AS80" s="305">
        <f>(W80)</f>
        <v>0</v>
      </c>
      <c r="AT80" s="305">
        <f>(X80)</f>
        <v>0</v>
      </c>
      <c r="AU80" s="608"/>
      <c r="AV80" s="617">
        <f>SUM(AB80:AU80)</f>
        <v>25</v>
      </c>
      <c r="AW80" s="468"/>
      <c r="AX80" s="469"/>
      <c r="AY80" s="470">
        <v>0</v>
      </c>
      <c r="AZ80" s="1294">
        <f t="shared" ref="AZ80:AZ81" si="86">(AV80)</f>
        <v>25</v>
      </c>
      <c r="BA80" s="1251"/>
      <c r="BB80" s="166"/>
      <c r="BC80" s="471" t="str">
        <f>IF(ISBLANK(D80),"0",2)</f>
        <v>0</v>
      </c>
      <c r="BD80" s="472">
        <f>(W80+AS80)</f>
        <v>0</v>
      </c>
      <c r="BE80" s="472">
        <f>(AT80)</f>
        <v>0</v>
      </c>
      <c r="BF80" s="473">
        <f>IF(AZ80=0,"-",BH80-AZ80-BB80-BC80-BD80-BE80-AY80)</f>
        <v>15</v>
      </c>
      <c r="BG80" s="474">
        <f>IF(AB80=0,"0",BH80-AZ80-AY80)</f>
        <v>15</v>
      </c>
      <c r="BH80" s="475" t="str">
        <f>IF(AB80=0,"-",IF(AB80&gt;24,"40",AB80*40/25))</f>
        <v>40</v>
      </c>
      <c r="BI80" s="1292">
        <f t="shared" ref="BI80:BI84" si="87">IFERROR(IF(BH80=0,"-",AV80+BG80),0)</f>
        <v>40</v>
      </c>
      <c r="BJ80" s="477">
        <f>ROUND(25*BH80/40,0)</f>
        <v>25</v>
      </c>
      <c r="BK80" s="1241" t="str">
        <f>IF(BI80=0,0,IF(BI80&gt;40,"PREKOVREMENO",IF(BI80=40,"PUNO","NEPUNO")))</f>
        <v>PUNO</v>
      </c>
      <c r="BL80" s="621"/>
      <c r="BM80" s="1314"/>
      <c r="BN80" s="1314"/>
      <c r="BO80" s="835"/>
      <c r="BP80" s="835"/>
      <c r="CJ80" s="835"/>
      <c r="DD80" s="835"/>
    </row>
    <row r="81" spans="1:269" ht="16.5" customHeight="1" x14ac:dyDescent="0.3">
      <c r="A81" s="142"/>
      <c r="B81" s="615" t="s">
        <v>154</v>
      </c>
      <c r="C81" s="616" t="s">
        <v>156</v>
      </c>
      <c r="D81" s="65"/>
      <c r="E81" s="292">
        <v>25</v>
      </c>
      <c r="F81" s="641"/>
      <c r="G81" s="608" t="str">
        <f t="shared" si="81"/>
        <v/>
      </c>
      <c r="H81" s="1323">
        <f t="shared" si="82"/>
        <v>25</v>
      </c>
      <c r="I81" s="608"/>
      <c r="J81" s="608"/>
      <c r="K81" s="608"/>
      <c r="L81" s="608"/>
      <c r="M81" s="608"/>
      <c r="N81" s="291"/>
      <c r="O81" s="291"/>
      <c r="P81" s="291"/>
      <c r="Q81" s="608"/>
      <c r="R81" s="608"/>
      <c r="S81" s="608"/>
      <c r="T81" s="608"/>
      <c r="U81" s="608"/>
      <c r="V81" s="608"/>
      <c r="W81" s="830"/>
      <c r="X81" s="831"/>
      <c r="Y81" s="1186">
        <f t="shared" si="83"/>
        <v>0</v>
      </c>
      <c r="Z81" s="399" t="str">
        <f t="shared" si="84"/>
        <v>-</v>
      </c>
      <c r="AA81" s="608"/>
      <c r="AB81" s="1266">
        <f t="shared" si="85"/>
        <v>25</v>
      </c>
      <c r="AC81" s="147" t="str">
        <f>IF(AB81=0,"-",IF(AB81&lt;24,"Nepuno!",IF(AB81&gt;25,"Previše sati!","Puno!")))</f>
        <v>Puno!</v>
      </c>
      <c r="AD81" s="642"/>
      <c r="AE81" s="642"/>
      <c r="AF81" s="608"/>
      <c r="AG81" s="291"/>
      <c r="AH81" s="291"/>
      <c r="AI81" s="291"/>
      <c r="AJ81" s="608"/>
      <c r="AK81" s="608"/>
      <c r="AL81" s="608"/>
      <c r="AM81" s="608"/>
      <c r="AN81" s="608"/>
      <c r="AO81" s="608"/>
      <c r="AP81" s="608"/>
      <c r="AQ81" s="608"/>
      <c r="AR81" s="608"/>
      <c r="AS81" s="305">
        <f>(W81)</f>
        <v>0</v>
      </c>
      <c r="AT81" s="305">
        <f>(X81)</f>
        <v>0</v>
      </c>
      <c r="AU81" s="608"/>
      <c r="AV81" s="617">
        <f>SUM(AB81:AU81)</f>
        <v>25</v>
      </c>
      <c r="AW81" s="478"/>
      <c r="AX81" s="479"/>
      <c r="AY81" s="435">
        <v>0</v>
      </c>
      <c r="AZ81" s="1294">
        <f t="shared" si="86"/>
        <v>25</v>
      </c>
      <c r="BA81" s="1252"/>
      <c r="BB81" s="167"/>
      <c r="BC81" s="431" t="str">
        <f>IF(ISBLANK(D81),"0",2)</f>
        <v>0</v>
      </c>
      <c r="BD81" s="432">
        <f>(W81+AS81)</f>
        <v>0</v>
      </c>
      <c r="BE81" s="432">
        <f>(AT81)</f>
        <v>0</v>
      </c>
      <c r="BF81" s="480">
        <f>IF(AZ81=0,"-",BH81-AZ81-BB81-BC81-BD81-BE81-AY81)</f>
        <v>15</v>
      </c>
      <c r="BG81" s="481">
        <f>IF(AB81=0,"0",BH81-AZ81-AY81)</f>
        <v>15</v>
      </c>
      <c r="BH81" s="482" t="str">
        <f>IF(AB81=0,"-",IF(AB81&gt;24,"40",AB81*40/25))</f>
        <v>40</v>
      </c>
      <c r="BI81" s="1292">
        <f t="shared" si="87"/>
        <v>40</v>
      </c>
      <c r="BJ81" s="483">
        <f>ROUND(25*BH81/40,0)</f>
        <v>25</v>
      </c>
      <c r="BK81" s="1241" t="str">
        <f>IF(BI81=0,0,IF(BI81&gt;40,"PREKOVREMENO",IF(BI81=40,"PUNO","NEPUNO")))</f>
        <v>PUNO</v>
      </c>
      <c r="BL81" s="621"/>
      <c r="BM81" s="1314"/>
      <c r="BN81" s="1314"/>
      <c r="BO81" s="835"/>
      <c r="BP81" s="835"/>
      <c r="CJ81" s="835"/>
      <c r="DD81" s="835"/>
    </row>
    <row r="82" spans="1:269" s="39" customFormat="1" ht="14.4" x14ac:dyDescent="0.3">
      <c r="A82" s="484"/>
      <c r="B82" s="485"/>
      <c r="C82" s="419"/>
      <c r="D82" s="1207"/>
      <c r="E82" s="12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486"/>
      <c r="X82" s="487"/>
      <c r="Y82" s="487"/>
      <c r="Z82" s="487"/>
      <c r="AA82" s="26"/>
      <c r="AB82" s="122"/>
      <c r="AC82" s="832"/>
      <c r="AD82" s="26"/>
      <c r="AE82" s="26"/>
      <c r="AF82" s="26"/>
      <c r="AG82" s="26"/>
      <c r="AH82" s="26"/>
      <c r="AI82" s="26"/>
      <c r="AJ82" s="488"/>
      <c r="AK82" s="488"/>
      <c r="AL82" s="488"/>
      <c r="AM82" s="488"/>
      <c r="AN82" s="488"/>
      <c r="AO82" s="488"/>
      <c r="AP82" s="488"/>
      <c r="AQ82" s="488"/>
      <c r="AR82" s="488"/>
      <c r="AS82" s="489"/>
      <c r="AT82" s="489"/>
      <c r="AU82" s="488"/>
      <c r="AV82" s="490"/>
      <c r="AW82" s="491"/>
      <c r="AX82" s="833"/>
      <c r="AY82" s="211"/>
      <c r="AZ82" s="192"/>
      <c r="BA82" s="1253"/>
      <c r="BB82" s="492"/>
      <c r="BC82" s="493"/>
      <c r="BD82" s="494"/>
      <c r="BE82" s="494"/>
      <c r="BF82" s="495"/>
      <c r="BG82" s="496"/>
      <c r="BH82" s="190"/>
      <c r="BI82" s="217"/>
      <c r="BJ82" s="497"/>
      <c r="BK82" s="1296"/>
      <c r="BL82" s="834"/>
      <c r="BM82" s="1314"/>
      <c r="BN82" s="1314"/>
      <c r="BO82" s="835"/>
      <c r="BP82" s="835"/>
      <c r="BQ82" s="194"/>
      <c r="BR82" s="498"/>
      <c r="BS82" s="499"/>
      <c r="BT82" s="500"/>
      <c r="BU82" s="501"/>
      <c r="BV82" s="629"/>
      <c r="BW82" s="629"/>
      <c r="BX82" s="629"/>
      <c r="BY82" s="629"/>
      <c r="BZ82" s="162"/>
      <c r="CA82" s="162"/>
      <c r="CB82" s="163"/>
      <c r="CC82" s="163"/>
      <c r="CD82" s="162"/>
      <c r="CE82" s="162"/>
      <c r="CF82" s="162"/>
      <c r="CG82" s="162"/>
      <c r="CH82" s="162"/>
      <c r="CI82" s="162"/>
      <c r="CJ82" s="835"/>
      <c r="CK82" s="194"/>
      <c r="CL82" s="498"/>
      <c r="CM82" s="499"/>
      <c r="CN82" s="500"/>
      <c r="CO82" s="501"/>
      <c r="CP82" s="629"/>
      <c r="CQ82" s="629"/>
      <c r="CR82" s="629"/>
      <c r="CS82" s="629"/>
      <c r="CT82" s="162"/>
      <c r="CU82" s="162"/>
      <c r="CV82" s="163"/>
      <c r="CW82" s="163"/>
      <c r="CX82" s="162"/>
      <c r="CY82" s="162"/>
      <c r="CZ82" s="162"/>
      <c r="DA82" s="162"/>
      <c r="DB82" s="162"/>
      <c r="DC82" s="162"/>
      <c r="DD82" s="835"/>
      <c r="DE82" s="194"/>
      <c r="DF82" s="498"/>
      <c r="DG82" s="499"/>
      <c r="DH82" s="500"/>
      <c r="DI82" s="501"/>
      <c r="DJ82" s="629"/>
      <c r="DK82" s="629"/>
      <c r="DL82" s="629"/>
      <c r="DM82" s="629"/>
      <c r="DN82" s="162"/>
      <c r="DO82" s="162"/>
      <c r="DP82" s="163"/>
      <c r="DQ82" s="163"/>
      <c r="DR82" s="162"/>
      <c r="DS82" s="162"/>
      <c r="DT82" s="162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2"/>
      <c r="EF82" s="162"/>
      <c r="EG82" s="162"/>
      <c r="EH82" s="162"/>
      <c r="EI82" s="162"/>
      <c r="EJ82" s="162"/>
      <c r="EK82" s="162"/>
      <c r="EL82" s="162"/>
      <c r="EM82" s="162"/>
      <c r="EN82" s="162"/>
      <c r="EO82" s="162"/>
      <c r="EP82" s="162"/>
      <c r="EQ82" s="162"/>
      <c r="ER82" s="162"/>
      <c r="ES82" s="162"/>
      <c r="ET82" s="162"/>
      <c r="EU82" s="162"/>
      <c r="EV82" s="162"/>
      <c r="EW82" s="162"/>
      <c r="EX82" s="162"/>
      <c r="EY82" s="162"/>
      <c r="EZ82" s="162"/>
      <c r="FA82" s="162"/>
      <c r="FB82" s="162"/>
      <c r="FC82" s="162"/>
      <c r="FD82" s="162"/>
      <c r="FE82" s="162"/>
      <c r="FF82" s="162"/>
      <c r="FG82" s="162"/>
      <c r="FH82" s="162"/>
      <c r="FI82" s="162"/>
      <c r="FJ82" s="162"/>
      <c r="FK82" s="162"/>
      <c r="FL82" s="162"/>
      <c r="FM82" s="162"/>
      <c r="FN82" s="162"/>
      <c r="FO82" s="162"/>
      <c r="FP82" s="162"/>
      <c r="FQ82" s="162"/>
      <c r="FR82" s="162"/>
      <c r="FS82" s="162"/>
      <c r="FT82" s="162"/>
      <c r="FU82" s="162"/>
      <c r="FV82" s="162"/>
      <c r="FW82" s="162"/>
      <c r="FX82" s="162"/>
      <c r="FY82" s="162"/>
      <c r="FZ82" s="162"/>
      <c r="GA82" s="162"/>
      <c r="GB82" s="162"/>
      <c r="GC82" s="162"/>
      <c r="GD82" s="162"/>
      <c r="GE82" s="162"/>
      <c r="GF82" s="162"/>
      <c r="GG82" s="162"/>
      <c r="GH82" s="162"/>
      <c r="GI82" s="162"/>
      <c r="GJ82" s="162"/>
      <c r="GK82" s="162"/>
      <c r="GL82" s="162"/>
      <c r="GM82" s="162"/>
      <c r="GN82" s="162"/>
      <c r="GO82" s="162"/>
      <c r="GP82" s="162"/>
      <c r="GQ82" s="162"/>
      <c r="GR82" s="162"/>
      <c r="GS82" s="162"/>
      <c r="GT82" s="162"/>
      <c r="GU82" s="162"/>
      <c r="GV82" s="162"/>
      <c r="GW82" s="162"/>
      <c r="GX82" s="162"/>
      <c r="GY82" s="162"/>
      <c r="GZ82" s="162"/>
      <c r="HA82" s="162"/>
      <c r="HB82" s="162"/>
      <c r="HC82" s="162"/>
      <c r="HD82" s="162"/>
      <c r="HE82" s="162"/>
      <c r="HF82" s="162"/>
      <c r="HG82" s="162"/>
      <c r="HH82" s="162"/>
      <c r="HI82" s="162"/>
      <c r="HJ82" s="162"/>
      <c r="HK82" s="162"/>
      <c r="HL82" s="162"/>
      <c r="HM82" s="162"/>
      <c r="HN82" s="162"/>
      <c r="HO82" s="162"/>
      <c r="HP82" s="162"/>
      <c r="HQ82" s="162"/>
      <c r="HR82" s="162"/>
      <c r="HS82" s="162"/>
      <c r="HT82" s="162"/>
      <c r="HU82" s="162"/>
      <c r="HV82" s="162"/>
      <c r="HW82" s="162"/>
      <c r="HX82" s="162"/>
      <c r="HY82" s="162"/>
      <c r="HZ82" s="162"/>
      <c r="IA82" s="162"/>
      <c r="IB82" s="162"/>
      <c r="IC82" s="162"/>
      <c r="ID82" s="162"/>
      <c r="IE82" s="162"/>
      <c r="IF82" s="162"/>
      <c r="IG82" s="162"/>
      <c r="IH82" s="162"/>
      <c r="II82" s="162"/>
      <c r="IJ82" s="162"/>
      <c r="IK82" s="162"/>
      <c r="IL82" s="162"/>
      <c r="IM82" s="162"/>
      <c r="IN82" s="162"/>
      <c r="IO82" s="162"/>
      <c r="IP82" s="162"/>
      <c r="IQ82" s="162"/>
      <c r="IR82" s="162"/>
      <c r="IS82" s="162"/>
      <c r="IT82" s="162"/>
      <c r="IU82" s="162"/>
      <c r="IV82" s="162"/>
      <c r="IW82" s="162"/>
      <c r="IX82" s="162"/>
      <c r="IY82" s="162"/>
      <c r="IZ82" s="162"/>
      <c r="JA82" s="162"/>
      <c r="JB82" s="162"/>
      <c r="JC82" s="162"/>
      <c r="JD82" s="162"/>
      <c r="JE82" s="162"/>
      <c r="JF82" s="162"/>
      <c r="JG82" s="162"/>
      <c r="JH82" s="162"/>
      <c r="JI82" s="162"/>
    </row>
    <row r="83" spans="1:269" ht="21.75" customHeight="1" x14ac:dyDescent="0.2">
      <c r="A83" s="142"/>
      <c r="B83" s="618" t="s">
        <v>154</v>
      </c>
      <c r="C83" s="619" t="s">
        <v>157</v>
      </c>
      <c r="D83" s="65"/>
      <c r="E83" s="292">
        <v>12.5</v>
      </c>
      <c r="F83" s="641"/>
      <c r="G83" s="608" t="str">
        <f t="shared" si="81"/>
        <v/>
      </c>
      <c r="H83" s="1323">
        <f t="shared" ref="H83:H84" si="88">SUM(E83:G83)</f>
        <v>12.5</v>
      </c>
      <c r="I83" s="608"/>
      <c r="J83" s="608"/>
      <c r="K83" s="608"/>
      <c r="L83" s="608"/>
      <c r="M83" s="608"/>
      <c r="N83" s="291"/>
      <c r="O83" s="291"/>
      <c r="P83" s="291"/>
      <c r="Q83" s="608"/>
      <c r="R83" s="608"/>
      <c r="S83" s="608"/>
      <c r="T83" s="608"/>
      <c r="U83" s="608"/>
      <c r="V83" s="608"/>
      <c r="W83" s="830"/>
      <c r="X83" s="831"/>
      <c r="Y83" s="1186">
        <f t="shared" ref="Y83:Y84" si="89">SUM(I83:X83)</f>
        <v>0</v>
      </c>
      <c r="Z83" s="399" t="str">
        <f t="shared" ref="Z83:Z84" si="90">IF(Y83=0,"-",IF(Y83&lt;4,"Točno!",IF(Y83&gt;4,"Previše sati!","Netočno!")))</f>
        <v>-</v>
      </c>
      <c r="AA83" s="608"/>
      <c r="AB83" s="1190">
        <f t="shared" ref="AB83" si="91">SUM(E83:AA83)-Y83</f>
        <v>25</v>
      </c>
      <c r="AC83" s="147" t="str">
        <f>IF(AB83=0,"-",IF(AB83&lt;24,"Nepuno!",IF(AB83&gt;25,"Previše sati!","Puno!")))</f>
        <v>Puno!</v>
      </c>
      <c r="AD83" s="422"/>
      <c r="AE83" s="422"/>
      <c r="AF83" s="291"/>
      <c r="AG83" s="291"/>
      <c r="AH83" s="291"/>
      <c r="AI83" s="291"/>
      <c r="AJ83" s="608"/>
      <c r="AK83" s="608"/>
      <c r="AL83" s="608"/>
      <c r="AM83" s="608"/>
      <c r="AN83" s="608"/>
      <c r="AO83" s="608"/>
      <c r="AP83" s="608"/>
      <c r="AQ83" s="608"/>
      <c r="AR83" s="608"/>
      <c r="AS83" s="305">
        <f>(W83)</f>
        <v>0</v>
      </c>
      <c r="AT83" s="305">
        <f>(X83)</f>
        <v>0</v>
      </c>
      <c r="AU83" s="608"/>
      <c r="AV83" s="617">
        <f>SUM(AB83:AU83)</f>
        <v>25</v>
      </c>
      <c r="AW83" s="468"/>
      <c r="AX83" s="469"/>
      <c r="AY83" s="470">
        <v>0</v>
      </c>
      <c r="AZ83" s="1294">
        <f t="shared" ref="AZ83:AZ84" si="92">(AV83)</f>
        <v>25</v>
      </c>
      <c r="BA83" s="1251"/>
      <c r="BB83" s="166"/>
      <c r="BC83" s="471" t="str">
        <f>IF(ISBLANK(D83),"0",2)</f>
        <v>0</v>
      </c>
      <c r="BD83" s="472">
        <f>(W83+AS83)</f>
        <v>0</v>
      </c>
      <c r="BE83" s="472">
        <f>(AT83)</f>
        <v>0</v>
      </c>
      <c r="BF83" s="955">
        <v>7.5</v>
      </c>
      <c r="BG83" s="956">
        <f>IF(AB83=0,"0",BH83-AZ83-AY83)</f>
        <v>15</v>
      </c>
      <c r="BH83" s="475" t="str">
        <f>IF(AB83=0,"-",IF(AB83&gt;24,"40",AB83*40/25))</f>
        <v>40</v>
      </c>
      <c r="BI83" s="476">
        <f t="shared" si="87"/>
        <v>40</v>
      </c>
      <c r="BJ83" s="622">
        <f>ROUND(25*BH83/40,0)</f>
        <v>25</v>
      </c>
      <c r="BK83" s="1242" t="str">
        <f>IF(BI83=0,0,IF(BI83&gt;40,"PREKOVREMENO",IF(BI83=40,"PUNO","NEPUNO")))</f>
        <v>PUNO</v>
      </c>
      <c r="BL83" s="621"/>
      <c r="BM83" s="380"/>
      <c r="BN83" s="380"/>
      <c r="BO83" s="421"/>
      <c r="BP83" s="421" t="s">
        <v>217</v>
      </c>
      <c r="BQ83" s="623"/>
      <c r="BR83" s="954">
        <v>12.5</v>
      </c>
      <c r="BS83" s="953"/>
      <c r="BT83" s="626">
        <v>7</v>
      </c>
      <c r="BU83" s="957">
        <f>SUM(BR83:BT83)</f>
        <v>19.5</v>
      </c>
      <c r="BV83" s="958">
        <f>(AB83+BR83)</f>
        <v>37.5</v>
      </c>
      <c r="BW83" s="959"/>
      <c r="BX83" s="958">
        <f>(BG83+BT83)</f>
        <v>22</v>
      </c>
      <c r="BY83" s="958">
        <f>SUM(BV83:BX83)</f>
        <v>59.5</v>
      </c>
      <c r="CJ83" s="413"/>
      <c r="CK83" s="194"/>
      <c r="CL83" s="1172"/>
      <c r="CM83" s="499"/>
      <c r="CN83" s="500"/>
      <c r="CO83" s="501"/>
      <c r="CP83" s="629"/>
      <c r="CQ83" s="629"/>
      <c r="CR83" s="629"/>
      <c r="CS83" s="62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413"/>
      <c r="DE83" s="194"/>
      <c r="DF83" s="1172"/>
      <c r="DG83" s="499"/>
      <c r="DH83" s="500"/>
      <c r="DI83" s="501"/>
      <c r="DJ83" s="629"/>
      <c r="DK83" s="629"/>
      <c r="DL83" s="629"/>
      <c r="DM83" s="629"/>
    </row>
    <row r="84" spans="1:269" ht="21.75" customHeight="1" x14ac:dyDescent="0.2">
      <c r="A84" s="142"/>
      <c r="B84" s="618" t="s">
        <v>154</v>
      </c>
      <c r="C84" s="619" t="s">
        <v>158</v>
      </c>
      <c r="D84" s="65"/>
      <c r="E84" s="292">
        <v>25</v>
      </c>
      <c r="F84" s="641"/>
      <c r="G84" s="608" t="str">
        <f t="shared" si="81"/>
        <v/>
      </c>
      <c r="H84" s="1323">
        <f t="shared" si="88"/>
        <v>25</v>
      </c>
      <c r="I84" s="608"/>
      <c r="J84" s="608"/>
      <c r="K84" s="608"/>
      <c r="L84" s="608"/>
      <c r="M84" s="608"/>
      <c r="N84" s="291"/>
      <c r="O84" s="291"/>
      <c r="P84" s="291"/>
      <c r="Q84" s="608"/>
      <c r="R84" s="608"/>
      <c r="S84" s="608"/>
      <c r="T84" s="608"/>
      <c r="U84" s="608"/>
      <c r="V84" s="608"/>
      <c r="W84" s="830"/>
      <c r="X84" s="831"/>
      <c r="Y84" s="1186">
        <f t="shared" si="89"/>
        <v>0</v>
      </c>
      <c r="Z84" s="399" t="str">
        <f t="shared" si="90"/>
        <v>-</v>
      </c>
      <c r="AA84" s="608"/>
      <c r="AB84" s="1266">
        <f>(H84+Y84+AA84)</f>
        <v>25</v>
      </c>
      <c r="AC84" s="147" t="str">
        <f>IF(AB84=0,"-",IF(AB84&lt;24,"Nepuno!",IF(AB84&gt;25,"Previše sati!","Puno!")))</f>
        <v>Puno!</v>
      </c>
      <c r="AD84" s="422"/>
      <c r="AE84" s="422"/>
      <c r="AF84" s="291"/>
      <c r="AG84" s="291"/>
      <c r="AH84" s="291"/>
      <c r="AI84" s="291"/>
      <c r="AJ84" s="608"/>
      <c r="AK84" s="608"/>
      <c r="AL84" s="608"/>
      <c r="AM84" s="608"/>
      <c r="AN84" s="608"/>
      <c r="AO84" s="608"/>
      <c r="AP84" s="608"/>
      <c r="AQ84" s="608"/>
      <c r="AR84" s="608"/>
      <c r="AS84" s="305">
        <f>(W84)</f>
        <v>0</v>
      </c>
      <c r="AT84" s="305">
        <f>(X84)</f>
        <v>0</v>
      </c>
      <c r="AU84" s="608"/>
      <c r="AV84" s="617">
        <f>SUM(AB84:AU84)</f>
        <v>25</v>
      </c>
      <c r="AW84" s="468"/>
      <c r="AX84" s="469"/>
      <c r="AY84" s="470">
        <v>0</v>
      </c>
      <c r="AZ84" s="1294">
        <f t="shared" si="92"/>
        <v>25</v>
      </c>
      <c r="BA84" s="1251"/>
      <c r="BB84" s="166"/>
      <c r="BC84" s="471" t="str">
        <f>IF(ISBLANK(D84),"0",2)</f>
        <v>0</v>
      </c>
      <c r="BD84" s="472">
        <f>(W84+AS84)</f>
        <v>0</v>
      </c>
      <c r="BE84" s="472">
        <f>(AT84)</f>
        <v>0</v>
      </c>
      <c r="BF84" s="473">
        <f>IF(AZ84=0,"-",BH84-AZ84-BB84-BC84-BD84-BE84-AY84)</f>
        <v>15</v>
      </c>
      <c r="BG84" s="474">
        <f>IF(AB84=0,"0",BH84-AZ84-AY84)</f>
        <v>15</v>
      </c>
      <c r="BH84" s="475" t="str">
        <f>IF(AB84=0,"-",IF(AB84&gt;24,"40",AB84*40/25))</f>
        <v>40</v>
      </c>
      <c r="BI84" s="1292">
        <f t="shared" si="87"/>
        <v>40</v>
      </c>
      <c r="BJ84" s="622">
        <f>ROUND(25*BH84/40,0)</f>
        <v>25</v>
      </c>
      <c r="BK84" s="1241" t="str">
        <f>IF(BI84=0,0,IF(BI84&gt;40,"PREKOVREMENO",IF(BI84=40,"PUNO","NEPUNO")))</f>
        <v>PUNO</v>
      </c>
      <c r="BL84" s="621"/>
      <c r="BM84" s="380"/>
      <c r="BN84" s="380"/>
      <c r="BO84" s="421"/>
      <c r="BP84" s="421"/>
      <c r="BQ84" s="623"/>
      <c r="BR84" s="624"/>
      <c r="BS84" s="625"/>
      <c r="BT84" s="626"/>
      <c r="BU84" s="957">
        <f>SUM(BR84:BT84)</f>
        <v>0</v>
      </c>
      <c r="BV84" s="958">
        <f>(AB84+BR84)</f>
        <v>25</v>
      </c>
      <c r="BW84" s="959"/>
      <c r="BX84" s="958">
        <f>(BG84+BT84)</f>
        <v>15</v>
      </c>
      <c r="BY84" s="958">
        <f>SUM(BV84:BX84)</f>
        <v>40</v>
      </c>
      <c r="CJ84" s="413"/>
      <c r="CK84" s="194"/>
      <c r="CL84" s="498"/>
      <c r="CM84" s="499"/>
      <c r="CN84" s="500"/>
      <c r="CO84" s="501"/>
      <c r="CP84" s="629"/>
      <c r="CQ84" s="629"/>
      <c r="CR84" s="629"/>
      <c r="CS84" s="62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413"/>
      <c r="DE84" s="194"/>
      <c r="DF84" s="498"/>
      <c r="DG84" s="499"/>
      <c r="DH84" s="500"/>
      <c r="DI84" s="501"/>
      <c r="DJ84" s="629"/>
      <c r="DK84" s="629"/>
      <c r="DL84" s="629"/>
      <c r="DM84" s="629"/>
    </row>
    <row r="85" spans="1:269" s="39" customFormat="1" ht="21.75" customHeight="1" x14ac:dyDescent="0.2">
      <c r="A85" s="502"/>
      <c r="B85" s="27"/>
      <c r="C85" s="452"/>
      <c r="D85" s="1206"/>
      <c r="E85" s="122"/>
      <c r="F85" s="122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436"/>
      <c r="X85" s="437"/>
      <c r="Y85" s="437"/>
      <c r="Z85" s="437"/>
      <c r="AA85" s="6"/>
      <c r="AB85" s="122"/>
      <c r="AC85" s="177"/>
      <c r="AD85" s="438"/>
      <c r="AE85" s="438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180"/>
      <c r="AT85" s="180"/>
      <c r="AU85" s="6"/>
      <c r="AV85" s="503"/>
      <c r="AW85" s="504"/>
      <c r="AX85" s="505"/>
      <c r="AY85" s="184"/>
      <c r="AZ85" s="192"/>
      <c r="BA85" s="1253"/>
      <c r="BB85" s="185"/>
      <c r="BC85" s="627"/>
      <c r="BD85" s="187"/>
      <c r="BE85" s="187"/>
      <c r="BF85" s="188"/>
      <c r="BG85" s="189"/>
      <c r="BH85" s="191"/>
      <c r="BI85" s="506"/>
      <c r="BJ85" s="193"/>
      <c r="BK85" s="1243"/>
      <c r="BL85" s="628"/>
      <c r="BM85" s="944"/>
      <c r="BN85" s="944"/>
      <c r="BO85" s="413"/>
      <c r="BP85" s="413"/>
      <c r="BQ85" s="194"/>
      <c r="BR85" s="498"/>
      <c r="BS85" s="499"/>
      <c r="BT85" s="500"/>
      <c r="BU85" s="501"/>
      <c r="BV85" s="629"/>
      <c r="BW85" s="629"/>
      <c r="BX85" s="629"/>
      <c r="BY85" s="629"/>
      <c r="BZ85" s="630"/>
      <c r="CA85" s="630"/>
      <c r="CB85" s="199"/>
      <c r="CC85" s="199"/>
      <c r="CD85" s="198"/>
      <c r="CE85" s="507"/>
      <c r="CF85" s="508"/>
      <c r="CG85" s="508"/>
      <c r="CH85" s="508"/>
      <c r="CI85" s="201"/>
      <c r="CJ85" s="413"/>
      <c r="CK85" s="194"/>
      <c r="CL85" s="498"/>
      <c r="CM85" s="499"/>
      <c r="CN85" s="500"/>
      <c r="CO85" s="501"/>
      <c r="CP85" s="629"/>
      <c r="CQ85" s="629"/>
      <c r="CR85" s="629"/>
      <c r="CS85" s="629"/>
      <c r="CT85" s="630"/>
      <c r="CU85" s="630"/>
      <c r="CV85" s="199"/>
      <c r="CW85" s="199"/>
      <c r="CX85" s="198"/>
      <c r="CY85" s="507"/>
      <c r="CZ85" s="508"/>
      <c r="DA85" s="508"/>
      <c r="DB85" s="508"/>
      <c r="DC85" s="201"/>
      <c r="DD85" s="413"/>
      <c r="DE85" s="194"/>
      <c r="DF85" s="498"/>
      <c r="DG85" s="499"/>
      <c r="DH85" s="500"/>
      <c r="DI85" s="501"/>
      <c r="DJ85" s="629"/>
      <c r="DK85" s="629"/>
      <c r="DL85" s="629"/>
      <c r="DM85" s="629"/>
      <c r="DN85" s="630"/>
      <c r="DO85" s="630"/>
      <c r="DP85" s="199"/>
      <c r="DQ85" s="199"/>
      <c r="DR85" s="198"/>
      <c r="DS85" s="507"/>
      <c r="DT85" s="508"/>
      <c r="DU85" s="508"/>
      <c r="DV85" s="508"/>
      <c r="DW85" s="201"/>
    </row>
    <row r="86" spans="1:269" x14ac:dyDescent="0.25">
      <c r="A86" s="452"/>
      <c r="B86" s="509"/>
      <c r="D86" s="22"/>
      <c r="E86" s="455"/>
      <c r="F86" s="455"/>
      <c r="G86" s="455"/>
      <c r="H86" s="455"/>
      <c r="I86" s="455"/>
      <c r="J86" s="455"/>
      <c r="K86" s="455"/>
      <c r="L86" s="455"/>
      <c r="M86" s="455"/>
      <c r="N86" s="455"/>
      <c r="O86" s="455"/>
      <c r="P86" s="455"/>
      <c r="Q86" s="455"/>
      <c r="R86" s="455"/>
      <c r="S86" s="455"/>
      <c r="T86" s="455"/>
      <c r="U86" s="455"/>
      <c r="V86" s="455"/>
      <c r="W86" s="455"/>
      <c r="X86" s="455"/>
      <c r="Y86" s="455"/>
      <c r="Z86" s="455"/>
      <c r="AA86" s="455"/>
      <c r="AB86" s="456"/>
      <c r="AC86" s="16"/>
      <c r="AD86" s="455"/>
      <c r="AE86" s="455"/>
      <c r="AF86" s="455"/>
      <c r="AG86" s="455"/>
      <c r="AH86" s="455"/>
      <c r="AI86" s="455"/>
      <c r="AJ86" s="455"/>
      <c r="AK86" s="455"/>
      <c r="AL86" s="455"/>
      <c r="AM86" s="455"/>
      <c r="AN86" s="455"/>
      <c r="AO86" s="455"/>
      <c r="AP86" s="455"/>
      <c r="AQ86" s="455"/>
      <c r="AR86" s="455"/>
      <c r="AS86" s="455"/>
      <c r="AT86" s="455"/>
      <c r="AU86" s="455"/>
      <c r="AV86" s="510"/>
      <c r="AX86" s="16"/>
      <c r="AY86" s="458"/>
      <c r="AZ86" s="1263"/>
      <c r="BA86" s="32"/>
      <c r="BB86" s="459"/>
      <c r="BC86" s="460"/>
      <c r="BD86" s="461"/>
      <c r="BE86" s="461"/>
      <c r="BF86" s="461"/>
      <c r="BG86" s="461"/>
      <c r="BI86" s="511"/>
      <c r="BM86" s="1313"/>
      <c r="BN86" s="1313"/>
      <c r="BO86" s="451"/>
      <c r="BP86" s="451"/>
      <c r="CJ86" s="451"/>
      <c r="DD86" s="451"/>
    </row>
    <row r="87" spans="1:269" ht="19.5" customHeight="1" x14ac:dyDescent="0.25">
      <c r="D87" s="22"/>
      <c r="E87" s="455"/>
      <c r="F87" s="461"/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  <c r="R87" s="461"/>
      <c r="S87" s="461"/>
      <c r="T87" s="461"/>
      <c r="U87" s="461"/>
      <c r="V87" s="461"/>
      <c r="W87" s="461"/>
      <c r="X87" s="461"/>
      <c r="Y87" s="461"/>
      <c r="Z87" s="461"/>
      <c r="AA87" s="461"/>
      <c r="AC87" s="16"/>
      <c r="AD87" s="455"/>
      <c r="AE87" s="455"/>
      <c r="AF87" s="455"/>
      <c r="AG87" s="455"/>
      <c r="AH87" s="455"/>
      <c r="AI87" s="455"/>
      <c r="AJ87" s="455"/>
      <c r="AK87" s="455"/>
      <c r="AL87" s="455"/>
      <c r="AM87" s="455"/>
      <c r="AN87" s="455"/>
      <c r="AO87" s="455"/>
      <c r="AP87" s="455"/>
      <c r="AQ87" s="455"/>
      <c r="AR87" s="455"/>
      <c r="AS87" s="455"/>
      <c r="AT87" s="455"/>
      <c r="AU87" s="455"/>
      <c r="AV87" s="456"/>
      <c r="AX87" s="16"/>
      <c r="AZ87" s="1263"/>
      <c r="BE87" s="461"/>
      <c r="BF87" s="13"/>
      <c r="BG87" s="514"/>
      <c r="BI87" s="464"/>
      <c r="BK87" s="1244"/>
      <c r="BL87" s="454"/>
      <c r="BM87" s="1313"/>
      <c r="BN87" s="1313"/>
      <c r="BO87" s="451"/>
      <c r="BP87" s="451"/>
      <c r="CJ87" s="451"/>
      <c r="DD87" s="45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</row>
    <row r="88" spans="1:269" x14ac:dyDescent="0.25">
      <c r="D88" s="22"/>
      <c r="E88" s="455"/>
      <c r="F88" s="461"/>
      <c r="G88" s="461"/>
      <c r="H88" s="461"/>
      <c r="I88" s="461"/>
      <c r="J88" s="461"/>
      <c r="K88" s="461"/>
      <c r="L88" s="461"/>
      <c r="M88" s="461"/>
      <c r="N88" s="461"/>
      <c r="O88" s="461"/>
      <c r="P88" s="461"/>
      <c r="Q88" s="461"/>
      <c r="R88" s="461"/>
      <c r="S88" s="461"/>
      <c r="T88" s="461"/>
      <c r="U88" s="461"/>
      <c r="V88" s="461"/>
      <c r="W88" s="461"/>
      <c r="X88" s="461"/>
      <c r="Y88" s="461"/>
      <c r="Z88" s="461"/>
      <c r="AA88" s="461"/>
      <c r="AC88" s="16"/>
      <c r="AD88" s="455"/>
      <c r="AE88" s="455"/>
      <c r="AF88" s="455"/>
      <c r="AG88" s="455"/>
      <c r="AH88" s="455"/>
      <c r="AI88" s="455"/>
      <c r="AJ88" s="455"/>
      <c r="AK88" s="455"/>
      <c r="AL88" s="455"/>
      <c r="AM88" s="455"/>
      <c r="AN88" s="455"/>
      <c r="AO88" s="455"/>
      <c r="AP88" s="455"/>
      <c r="AQ88" s="455"/>
      <c r="AR88" s="455"/>
      <c r="AS88" s="455"/>
      <c r="AT88" s="455"/>
      <c r="AU88" s="455"/>
      <c r="AV88" s="456"/>
      <c r="AX88" s="16"/>
      <c r="AZ88" s="1263"/>
      <c r="BE88" s="461"/>
      <c r="BF88" s="13"/>
      <c r="BG88" s="514"/>
      <c r="BI88" s="464"/>
      <c r="BK88" s="1244"/>
      <c r="BL88" s="454"/>
      <c r="BM88" s="1313"/>
      <c r="BN88" s="1313"/>
      <c r="BO88" s="451"/>
      <c r="BP88" s="451"/>
      <c r="CJ88" s="451"/>
      <c r="DD88" s="45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</row>
    <row r="89" spans="1:269" x14ac:dyDescent="0.25">
      <c r="D89" s="22"/>
      <c r="E89" s="455"/>
      <c r="F89" s="461"/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  <c r="T89" s="461"/>
      <c r="U89" s="461"/>
      <c r="V89" s="461"/>
      <c r="W89" s="461"/>
      <c r="X89" s="461"/>
      <c r="Y89" s="461"/>
      <c r="Z89" s="461"/>
      <c r="AA89" s="461"/>
      <c r="AC89" s="16"/>
      <c r="AD89" s="455"/>
      <c r="AE89" s="455"/>
      <c r="AF89" s="455"/>
      <c r="AG89" s="455"/>
      <c r="AH89" s="455"/>
      <c r="AI89" s="455"/>
      <c r="AJ89" s="455"/>
      <c r="AK89" s="455"/>
      <c r="AL89" s="455"/>
      <c r="AM89" s="455"/>
      <c r="AN89" s="455"/>
      <c r="AO89" s="455"/>
      <c r="AP89" s="455"/>
      <c r="AQ89" s="455"/>
      <c r="AR89" s="455"/>
      <c r="AS89" s="455"/>
      <c r="AT89" s="455"/>
      <c r="AU89" s="455"/>
      <c r="AV89" s="456"/>
      <c r="AX89" s="16"/>
      <c r="AZ89" s="1263"/>
      <c r="BE89" s="461"/>
      <c r="BF89" s="13"/>
      <c r="BG89" s="514"/>
      <c r="BI89" s="464"/>
      <c r="BK89" s="1244"/>
      <c r="BL89" s="454"/>
      <c r="BM89" s="1313"/>
      <c r="BN89" s="1313"/>
      <c r="BO89" s="451"/>
      <c r="BP89" s="451"/>
      <c r="CJ89" s="451"/>
      <c r="DD89" s="45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</row>
    <row r="90" spans="1:269" x14ac:dyDescent="0.25">
      <c r="C90" s="515" t="s">
        <v>159</v>
      </c>
      <c r="D90" s="22"/>
      <c r="E90" s="455"/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  <c r="R90" s="461"/>
      <c r="S90" s="461"/>
      <c r="T90" s="461"/>
      <c r="U90" s="461"/>
      <c r="V90" s="461"/>
      <c r="W90" s="461"/>
      <c r="X90" s="461"/>
      <c r="Y90" s="461"/>
      <c r="Z90" s="461"/>
      <c r="AA90" s="461"/>
      <c r="AC90" s="16"/>
      <c r="AD90" s="455"/>
      <c r="AE90" s="455"/>
      <c r="AF90" s="455"/>
      <c r="AG90" s="455"/>
      <c r="AH90" s="455"/>
      <c r="AI90" s="455"/>
      <c r="AJ90" s="455"/>
      <c r="AK90" s="455"/>
      <c r="AL90" s="455"/>
      <c r="AM90" s="455"/>
      <c r="AN90" s="455"/>
      <c r="AO90" s="455"/>
      <c r="AP90" s="455"/>
      <c r="AQ90" s="455"/>
      <c r="AR90" s="455"/>
      <c r="AS90" s="455"/>
      <c r="AT90" s="455"/>
      <c r="AU90" s="455"/>
      <c r="AV90" s="456"/>
      <c r="AX90" s="16"/>
      <c r="AZ90" s="1263"/>
      <c r="BE90" s="461"/>
      <c r="BF90" s="13"/>
      <c r="BG90" s="514"/>
      <c r="BI90" s="464"/>
      <c r="BK90" s="1244"/>
      <c r="BL90" s="454"/>
      <c r="BM90" s="1313"/>
      <c r="BN90" s="1313"/>
      <c r="BO90" s="451"/>
      <c r="BP90" s="451"/>
      <c r="CJ90" s="451"/>
      <c r="DD90" s="451"/>
      <c r="DX90" s="516"/>
      <c r="DY90" s="516"/>
      <c r="DZ90" s="516"/>
      <c r="EA90" s="516"/>
      <c r="EB90" s="516"/>
      <c r="EC90" s="516"/>
      <c r="ED90" s="516"/>
      <c r="EE90" s="516"/>
      <c r="EF90" s="516"/>
      <c r="EG90" s="516"/>
      <c r="EH90" s="516"/>
      <c r="EI90" s="516"/>
      <c r="EJ90" s="516"/>
      <c r="EK90" s="516"/>
      <c r="EL90" s="516"/>
      <c r="EM90" s="516"/>
      <c r="EN90" s="516"/>
      <c r="EO90" s="516"/>
      <c r="EP90" s="516"/>
      <c r="EQ90" s="516"/>
      <c r="ER90" s="516"/>
      <c r="ES90" s="516"/>
      <c r="ET90" s="516"/>
      <c r="EU90" s="516"/>
      <c r="EV90" s="516"/>
      <c r="EW90" s="516"/>
      <c r="EX90" s="516"/>
      <c r="EY90" s="516"/>
      <c r="EZ90" s="516"/>
      <c r="FA90" s="516"/>
      <c r="FB90" s="516"/>
      <c r="FC90" s="516"/>
      <c r="FD90" s="516"/>
      <c r="FE90" s="516"/>
      <c r="FF90" s="516"/>
      <c r="FG90" s="516"/>
      <c r="FH90" s="516"/>
      <c r="FI90" s="516"/>
      <c r="FJ90" s="516"/>
      <c r="FK90" s="516"/>
      <c r="FL90" s="516"/>
      <c r="FM90" s="516"/>
      <c r="FN90" s="516"/>
      <c r="FO90" s="516"/>
      <c r="FP90" s="516"/>
      <c r="FQ90" s="516"/>
      <c r="FR90" s="516"/>
      <c r="FS90" s="516"/>
      <c r="FT90" s="516"/>
      <c r="FU90" s="516"/>
      <c r="FV90" s="516"/>
      <c r="FW90" s="516"/>
      <c r="FX90" s="516"/>
      <c r="FY90" s="516"/>
      <c r="FZ90" s="516"/>
      <c r="GA90" s="516"/>
      <c r="GB90" s="516"/>
      <c r="GC90" s="516"/>
      <c r="GD90" s="516"/>
      <c r="GE90" s="516"/>
      <c r="GF90" s="516"/>
      <c r="GG90" s="516"/>
      <c r="GH90" s="516"/>
      <c r="GI90" s="516"/>
      <c r="GJ90" s="516"/>
      <c r="GK90" s="516"/>
      <c r="GL90" s="516"/>
      <c r="GM90" s="516"/>
      <c r="GN90" s="516"/>
      <c r="GO90" s="516"/>
      <c r="GP90" s="516"/>
      <c r="GQ90" s="516"/>
      <c r="GR90" s="516"/>
      <c r="GS90" s="516"/>
      <c r="GT90" s="516"/>
      <c r="GU90" s="516"/>
      <c r="GV90" s="516"/>
      <c r="GW90" s="516"/>
      <c r="GX90" s="516"/>
      <c r="GY90" s="516"/>
      <c r="GZ90" s="516"/>
      <c r="HA90" s="516"/>
      <c r="HB90" s="516"/>
      <c r="HC90" s="516"/>
      <c r="HD90" s="516"/>
      <c r="HE90" s="516"/>
      <c r="HF90" s="516"/>
      <c r="HG90" s="516"/>
      <c r="HH90" s="516"/>
      <c r="HI90" s="516"/>
      <c r="HJ90" s="516"/>
      <c r="HK90" s="516"/>
      <c r="HL90" s="516"/>
      <c r="HM90" s="516"/>
      <c r="HN90" s="516"/>
      <c r="HO90" s="516"/>
      <c r="HP90" s="516"/>
      <c r="HQ90" s="516"/>
      <c r="HR90" s="516"/>
      <c r="HS90" s="516"/>
      <c r="HT90" s="516"/>
      <c r="HU90" s="516"/>
      <c r="HV90" s="516"/>
      <c r="HW90" s="516"/>
      <c r="HX90" s="516"/>
      <c r="HY90" s="516"/>
      <c r="HZ90" s="516"/>
      <c r="IA90" s="516"/>
      <c r="IB90" s="516"/>
      <c r="IC90" s="516"/>
      <c r="ID90" s="516"/>
      <c r="IE90" s="516"/>
      <c r="IF90" s="516"/>
      <c r="IG90" s="516"/>
      <c r="IH90" s="516"/>
      <c r="II90" s="516"/>
      <c r="IJ90" s="516"/>
      <c r="IK90" s="516"/>
      <c r="IL90" s="516"/>
      <c r="IM90" s="516"/>
      <c r="IN90" s="516"/>
      <c r="IO90" s="516"/>
      <c r="IP90" s="516"/>
      <c r="IQ90" s="516"/>
      <c r="IR90" s="516"/>
      <c r="IS90" s="516"/>
      <c r="IT90" s="516"/>
      <c r="IU90" s="516"/>
      <c r="IV90" s="516"/>
      <c r="IW90" s="516"/>
      <c r="IX90" s="516"/>
      <c r="IY90" s="516"/>
      <c r="IZ90" s="516"/>
      <c r="JA90" s="516"/>
      <c r="JB90" s="516"/>
      <c r="JC90" s="516"/>
      <c r="JD90" s="516"/>
      <c r="JE90" s="516"/>
      <c r="JF90" s="516"/>
      <c r="JG90" s="516"/>
      <c r="JH90" s="516"/>
      <c r="JI90" s="516"/>
    </row>
    <row r="91" spans="1:269" ht="15" customHeight="1" x14ac:dyDescent="0.25">
      <c r="C91" s="517" t="s">
        <v>309</v>
      </c>
      <c r="D91" s="22"/>
      <c r="E91" s="455"/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C91" s="16"/>
      <c r="AD91" s="455"/>
      <c r="AE91" s="455"/>
      <c r="AF91" s="455"/>
      <c r="AG91" s="455"/>
      <c r="AH91" s="455"/>
      <c r="AI91" s="455"/>
      <c r="AJ91" s="455"/>
      <c r="AK91" s="455"/>
      <c r="AL91" s="455"/>
      <c r="AM91" s="455"/>
      <c r="AN91" s="455"/>
      <c r="AO91" s="455"/>
      <c r="AP91" s="455"/>
      <c r="AQ91" s="455"/>
      <c r="AR91" s="455"/>
      <c r="AS91" s="455"/>
      <c r="AT91" s="455"/>
      <c r="AU91" s="455"/>
      <c r="AV91" s="456"/>
      <c r="AX91" s="16"/>
      <c r="AZ91" s="1263"/>
      <c r="BE91" s="461"/>
      <c r="BF91" s="13"/>
      <c r="BG91" s="514"/>
      <c r="BI91" s="464"/>
      <c r="BK91" s="1244"/>
      <c r="BL91" s="454"/>
      <c r="BM91" s="1313"/>
      <c r="BN91" s="1313"/>
      <c r="BO91" s="451"/>
      <c r="BP91" s="451"/>
      <c r="CJ91" s="451"/>
      <c r="DD91" s="451"/>
      <c r="DX91" s="516"/>
      <c r="DY91" s="516"/>
      <c r="DZ91" s="516"/>
      <c r="EA91" s="516"/>
      <c r="EB91" s="516"/>
      <c r="EC91" s="516"/>
      <c r="ED91" s="516"/>
      <c r="EE91" s="516"/>
      <c r="EF91" s="516"/>
      <c r="EG91" s="516"/>
      <c r="EH91" s="516"/>
      <c r="EI91" s="516"/>
      <c r="EJ91" s="516"/>
      <c r="EK91" s="516"/>
      <c r="EL91" s="516"/>
      <c r="EM91" s="516"/>
      <c r="EN91" s="516"/>
      <c r="EO91" s="516"/>
      <c r="EP91" s="516"/>
      <c r="EQ91" s="516"/>
      <c r="ER91" s="516"/>
      <c r="ES91" s="516"/>
      <c r="ET91" s="516"/>
      <c r="EU91" s="516"/>
      <c r="EV91" s="516"/>
      <c r="EW91" s="516"/>
      <c r="EX91" s="516"/>
      <c r="EY91" s="516"/>
      <c r="EZ91" s="516"/>
      <c r="FA91" s="516"/>
      <c r="FB91" s="516"/>
      <c r="FC91" s="516"/>
      <c r="FD91" s="516"/>
      <c r="FE91" s="516"/>
      <c r="FF91" s="516"/>
      <c r="FG91" s="516"/>
      <c r="FH91" s="516"/>
      <c r="FI91" s="516"/>
      <c r="FJ91" s="516"/>
      <c r="FK91" s="516"/>
      <c r="FL91" s="516"/>
      <c r="FM91" s="516"/>
      <c r="FN91" s="516"/>
      <c r="FO91" s="516"/>
      <c r="FP91" s="516"/>
      <c r="FQ91" s="516"/>
      <c r="FR91" s="516"/>
      <c r="FS91" s="516"/>
      <c r="FT91" s="516"/>
      <c r="FU91" s="516"/>
      <c r="FV91" s="516"/>
      <c r="FW91" s="516"/>
      <c r="FX91" s="516"/>
      <c r="FY91" s="516"/>
      <c r="FZ91" s="516"/>
      <c r="GA91" s="516"/>
      <c r="GB91" s="516"/>
      <c r="GC91" s="516"/>
      <c r="GD91" s="516"/>
      <c r="GE91" s="516"/>
      <c r="GF91" s="516"/>
      <c r="GG91" s="516"/>
      <c r="GH91" s="516"/>
      <c r="GI91" s="516"/>
      <c r="GJ91" s="516"/>
      <c r="GK91" s="516"/>
      <c r="GL91" s="516"/>
      <c r="GM91" s="516"/>
      <c r="GN91" s="516"/>
      <c r="GO91" s="516"/>
      <c r="GP91" s="516"/>
      <c r="GQ91" s="516"/>
      <c r="GR91" s="516"/>
      <c r="GS91" s="516"/>
      <c r="GT91" s="516"/>
      <c r="GU91" s="516"/>
      <c r="GV91" s="516"/>
      <c r="GW91" s="516"/>
      <c r="GX91" s="516"/>
      <c r="GY91" s="516"/>
      <c r="GZ91" s="516"/>
      <c r="HA91" s="516"/>
      <c r="HB91" s="516"/>
      <c r="HC91" s="516"/>
      <c r="HD91" s="516"/>
      <c r="HE91" s="516"/>
      <c r="HF91" s="516"/>
      <c r="HG91" s="516"/>
      <c r="HH91" s="516"/>
      <c r="HI91" s="516"/>
      <c r="HJ91" s="516"/>
      <c r="HK91" s="516"/>
      <c r="HL91" s="516"/>
      <c r="HM91" s="516"/>
      <c r="HN91" s="516"/>
      <c r="HO91" s="516"/>
      <c r="HP91" s="516"/>
      <c r="HQ91" s="516"/>
      <c r="HR91" s="516"/>
      <c r="HS91" s="516"/>
      <c r="HT91" s="516"/>
      <c r="HU91" s="516"/>
      <c r="HV91" s="516"/>
      <c r="HW91" s="516"/>
      <c r="HX91" s="516"/>
      <c r="HY91" s="516"/>
      <c r="HZ91" s="516"/>
      <c r="IA91" s="516"/>
      <c r="IB91" s="516"/>
      <c r="IC91" s="516"/>
      <c r="ID91" s="516"/>
      <c r="IE91" s="516"/>
      <c r="IF91" s="516"/>
      <c r="IG91" s="516"/>
      <c r="IH91" s="516"/>
      <c r="II91" s="516"/>
      <c r="IJ91" s="516"/>
      <c r="IK91" s="516"/>
      <c r="IL91" s="516"/>
      <c r="IM91" s="516"/>
      <c r="IN91" s="516"/>
      <c r="IO91" s="516"/>
      <c r="IP91" s="516"/>
      <c r="IQ91" s="516"/>
      <c r="IR91" s="516"/>
      <c r="IS91" s="516"/>
      <c r="IT91" s="516"/>
      <c r="IU91" s="516"/>
      <c r="IV91" s="516"/>
      <c r="IW91" s="516"/>
      <c r="IX91" s="516"/>
      <c r="IY91" s="516"/>
      <c r="IZ91" s="516"/>
      <c r="JA91" s="516"/>
      <c r="JB91" s="516"/>
      <c r="JC91" s="516"/>
      <c r="JD91" s="516"/>
      <c r="JE91" s="516"/>
      <c r="JF91" s="516"/>
      <c r="JG91" s="516"/>
      <c r="JH91" s="516"/>
      <c r="JI91" s="516"/>
    </row>
    <row r="92" spans="1:269" s="39" customFormat="1" ht="47.25" customHeight="1" x14ac:dyDescent="0.2">
      <c r="A92" s="518"/>
      <c r="B92" s="121"/>
      <c r="C92" s="519"/>
      <c r="D92" s="1208"/>
      <c r="E92" s="279"/>
      <c r="F92" s="341"/>
      <c r="G92" s="520"/>
      <c r="H92" s="520"/>
      <c r="I92" s="520"/>
      <c r="J92" s="520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191"/>
      <c r="X92" s="191"/>
      <c r="Y92" s="191"/>
      <c r="Z92" s="191"/>
      <c r="AA92" s="520"/>
      <c r="AB92" s="521"/>
      <c r="AC92" s="177"/>
      <c r="AD92" s="279"/>
      <c r="AE92" s="279"/>
      <c r="AF92" s="279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9"/>
      <c r="AT92" s="259"/>
      <c r="AU92" s="257"/>
      <c r="AV92" s="208"/>
      <c r="AW92" s="182"/>
      <c r="AX92" s="177"/>
      <c r="AY92" s="184"/>
      <c r="AZ92" s="217"/>
      <c r="BA92" s="356"/>
      <c r="BB92" s="522"/>
      <c r="BC92" s="268"/>
      <c r="BD92" s="523"/>
      <c r="BE92" s="187"/>
      <c r="BF92" s="188"/>
      <c r="BG92" s="189"/>
      <c r="BH92" s="191"/>
      <c r="BI92" s="524"/>
      <c r="BJ92" s="357"/>
      <c r="BK92" s="287"/>
      <c r="BL92" s="1296"/>
      <c r="BM92" s="257"/>
      <c r="BN92" s="257"/>
      <c r="BO92" s="260"/>
      <c r="BP92" s="260"/>
      <c r="BQ92" s="198"/>
      <c r="BR92" s="525"/>
      <c r="BS92" s="273"/>
      <c r="BT92" s="273"/>
      <c r="BU92" s="526"/>
      <c r="BV92" s="196"/>
      <c r="BW92" s="196"/>
      <c r="BX92" s="196"/>
      <c r="BY92" s="197"/>
      <c r="BZ92" s="198"/>
      <c r="CA92" s="198"/>
      <c r="CB92" s="199"/>
      <c r="CC92" s="199"/>
      <c r="CD92" s="198"/>
      <c r="CE92" s="507"/>
      <c r="CF92" s="508"/>
      <c r="CG92" s="508"/>
      <c r="CH92" s="508"/>
      <c r="CI92" s="201"/>
      <c r="CJ92" s="260"/>
      <c r="CK92" s="198"/>
      <c r="CL92" s="525"/>
      <c r="CM92" s="273"/>
      <c r="CN92" s="273"/>
      <c r="CO92" s="526"/>
      <c r="CP92" s="196"/>
      <c r="CQ92" s="196"/>
      <c r="CR92" s="196"/>
      <c r="CS92" s="197"/>
      <c r="CT92" s="198"/>
      <c r="CU92" s="198"/>
      <c r="CV92" s="199"/>
      <c r="CW92" s="199"/>
      <c r="CX92" s="198"/>
      <c r="CY92" s="507"/>
      <c r="CZ92" s="508"/>
      <c r="DA92" s="508"/>
      <c r="DB92" s="508"/>
      <c r="DC92" s="201"/>
      <c r="DD92" s="260"/>
      <c r="DE92" s="198"/>
      <c r="DF92" s="525"/>
      <c r="DG92" s="273"/>
      <c r="DH92" s="273"/>
      <c r="DI92" s="526"/>
      <c r="DJ92" s="196"/>
      <c r="DK92" s="196"/>
      <c r="DL92" s="196"/>
      <c r="DM92" s="197"/>
      <c r="DN92" s="198"/>
      <c r="DO92" s="198"/>
      <c r="DP92" s="199"/>
      <c r="DQ92" s="199"/>
      <c r="DR92" s="198"/>
      <c r="DS92" s="507"/>
      <c r="DT92" s="508"/>
      <c r="DU92" s="508"/>
      <c r="DV92" s="508"/>
      <c r="DW92" s="201"/>
    </row>
    <row r="93" spans="1:269" ht="28.8" x14ac:dyDescent="0.3">
      <c r="A93" s="527"/>
      <c r="B93" s="528" t="s">
        <v>161</v>
      </c>
      <c r="C93" s="529"/>
      <c r="D93" s="1209"/>
      <c r="E93" s="962">
        <v>2</v>
      </c>
      <c r="F93" s="530"/>
      <c r="G93" s="531" t="str">
        <f>IF(ISBLANK(D93),"",2)</f>
        <v/>
      </c>
      <c r="H93" s="1323">
        <f>SUM(E93:G93)</f>
        <v>2</v>
      </c>
      <c r="I93" s="532"/>
      <c r="J93" s="533"/>
      <c r="K93" s="533"/>
      <c r="L93" s="533"/>
      <c r="M93" s="533"/>
      <c r="N93" s="533"/>
      <c r="O93" s="533"/>
      <c r="P93" s="533"/>
      <c r="Q93" s="533"/>
      <c r="R93" s="533"/>
      <c r="S93" s="533"/>
      <c r="T93" s="533"/>
      <c r="U93" s="533"/>
      <c r="V93" s="533"/>
      <c r="W93" s="534"/>
      <c r="X93" s="534"/>
      <c r="Y93" s="1186">
        <f t="shared" ref="Y93" si="93">SUM(I93:X93)</f>
        <v>0</v>
      </c>
      <c r="Z93" s="534"/>
      <c r="AA93" s="533"/>
      <c r="AB93" s="1266">
        <f>(H93+Y93+AA93)</f>
        <v>2</v>
      </c>
      <c r="AC93" s="535" t="str">
        <f>IF(AB93=0,"-",IF(AB93&lt;16,"Nepuno!",IF(AB93&gt;20,"Previše sati!","Puno!")))</f>
        <v>Nepuno!</v>
      </c>
      <c r="AD93" s="537">
        <v>0</v>
      </c>
      <c r="AE93" s="537">
        <v>0</v>
      </c>
      <c r="AF93" s="537"/>
      <c r="AG93" s="533"/>
      <c r="AH93" s="533"/>
      <c r="AI93" s="533"/>
      <c r="AJ93" s="533"/>
      <c r="AK93" s="533"/>
      <c r="AL93" s="533"/>
      <c r="AM93" s="533"/>
      <c r="AN93" s="533"/>
      <c r="AO93" s="533"/>
      <c r="AP93" s="533"/>
      <c r="AQ93" s="533"/>
      <c r="AR93" s="533"/>
      <c r="AS93" s="534"/>
      <c r="AT93" s="534"/>
      <c r="AU93" s="533"/>
      <c r="AV93" s="538">
        <f>SUM(AD93:AU93)</f>
        <v>0</v>
      </c>
      <c r="AW93" s="539">
        <f>(BJ93-AB93)</f>
        <v>0</v>
      </c>
      <c r="AX93" s="960" t="str">
        <f>IF(AV93&lt;1,"Netočno!",IF(AV93&lt;AW93,"Premalo sati!",IF(AV93&gt;AW93,"Previše sati!","Točno!""")))</f>
        <v>Netočno!</v>
      </c>
      <c r="AY93" s="541">
        <f>(AW93-AV93)</f>
        <v>0</v>
      </c>
      <c r="AZ93" s="546">
        <f>(AB93+AV93)</f>
        <v>2</v>
      </c>
      <c r="BA93" s="542">
        <f>(E93+F93)*30/60</f>
        <v>1</v>
      </c>
      <c r="BB93" s="543">
        <f>CEILING(BA93, 0.5)</f>
        <v>1</v>
      </c>
      <c r="BC93" s="544" t="str">
        <f>IF(ISBLANK(D93),"0",2)</f>
        <v>0</v>
      </c>
      <c r="BD93" s="545">
        <f>(W93+AS93)</f>
        <v>0</v>
      </c>
      <c r="BE93" s="545">
        <f>(AT93+X93)</f>
        <v>0</v>
      </c>
      <c r="BF93" s="1164">
        <v>0.5</v>
      </c>
      <c r="BG93" s="1165">
        <f>IF(AB93=0,"0",BH93-AZ93-AY93)</f>
        <v>2.4444444444444446</v>
      </c>
      <c r="BH93" s="534">
        <f>IF(AB93=0,"-",IF(AB93&gt;15,"40",AB93*40/18))</f>
        <v>4.4444444444444446</v>
      </c>
      <c r="BI93" s="246">
        <f t="shared" ref="BI93" si="94">IF(BH93=0,"-",AZ93+BG93)</f>
        <v>4.4444444444444446</v>
      </c>
      <c r="BJ93" s="547">
        <f>ROUND(22*BH93/40,0)</f>
        <v>2</v>
      </c>
      <c r="BK93" s="961" t="str">
        <f>IF(BI93=0,"0",IF(BI93&gt;40,"PREKOVREMENO",IF(BI93=40,"PUNO","NEPUNO")))</f>
        <v>NEPUNO</v>
      </c>
      <c r="BL93" s="548"/>
      <c r="BM93" s="1315"/>
      <c r="BN93" s="1315"/>
      <c r="BO93" s="536"/>
      <c r="BP93" s="536" t="s">
        <v>213</v>
      </c>
      <c r="BQ93" s="549"/>
      <c r="BR93" s="550">
        <v>4</v>
      </c>
      <c r="BS93" s="550">
        <v>1</v>
      </c>
      <c r="BT93" s="551">
        <v>4</v>
      </c>
      <c r="BU93" s="552">
        <f>SUM(BR93:BT93)</f>
        <v>9</v>
      </c>
      <c r="BV93" s="553">
        <f>(AB93+BR93)</f>
        <v>6</v>
      </c>
      <c r="BW93" s="553">
        <f>(AV93+BS93)</f>
        <v>1</v>
      </c>
      <c r="BX93" s="553">
        <f>(BG93+BT93)</f>
        <v>6.4444444444444446</v>
      </c>
      <c r="BY93" s="554">
        <f>SUM(BV93:BX93)</f>
        <v>13.444444444444445</v>
      </c>
      <c r="BZ93" s="555" t="s">
        <v>214</v>
      </c>
      <c r="CA93" s="555"/>
      <c r="CB93" s="556">
        <v>2</v>
      </c>
      <c r="CC93" s="556">
        <v>1</v>
      </c>
      <c r="CD93" s="557">
        <v>0.5</v>
      </c>
      <c r="CE93" s="558">
        <f>SUM(CB93:CD93)</f>
        <v>3.5</v>
      </c>
      <c r="CF93" s="559">
        <f>(AB93+BR93+CB93)</f>
        <v>8</v>
      </c>
      <c r="CG93" s="559">
        <f>(AV93+BS93+CC93)</f>
        <v>2</v>
      </c>
      <c r="CH93" s="559">
        <f>(BG93+BT93+CD93)</f>
        <v>6.9444444444444446</v>
      </c>
      <c r="CI93" s="1163">
        <f>SUM(CF93:CH93)</f>
        <v>16.944444444444443</v>
      </c>
      <c r="CJ93" s="536" t="s">
        <v>213</v>
      </c>
      <c r="CK93" s="549"/>
      <c r="CL93" s="550">
        <v>2</v>
      </c>
      <c r="CM93" s="550">
        <v>1</v>
      </c>
      <c r="CN93" s="1161">
        <v>0.5</v>
      </c>
      <c r="CO93" s="552">
        <f>SUM(CL93:CN93)</f>
        <v>3.5</v>
      </c>
      <c r="CP93" s="553">
        <f>(CF93+CL93)</f>
        <v>10</v>
      </c>
      <c r="CQ93" s="553">
        <f>(CG93+CM93)</f>
        <v>3</v>
      </c>
      <c r="CR93" s="553">
        <f>(CH93+CO93)</f>
        <v>10.444444444444445</v>
      </c>
      <c r="CS93" s="554">
        <f>SUM(CP93:CR93)</f>
        <v>23.444444444444443</v>
      </c>
      <c r="CT93" s="555" t="s">
        <v>214</v>
      </c>
      <c r="CU93" s="555"/>
      <c r="CV93" s="556">
        <v>2</v>
      </c>
      <c r="CW93" s="556">
        <v>1</v>
      </c>
      <c r="CX93" s="557">
        <v>0.5</v>
      </c>
      <c r="CY93" s="558">
        <f>SUM(CV93:CX93)</f>
        <v>3.5</v>
      </c>
      <c r="CZ93" s="559">
        <f>(CP93+CV93)</f>
        <v>12</v>
      </c>
      <c r="DA93" s="559">
        <f>(CQ93+CW93)</f>
        <v>4</v>
      </c>
      <c r="DB93" s="559">
        <f>(CR93+CY93)</f>
        <v>13.944444444444445</v>
      </c>
      <c r="DC93" s="560">
        <f>SUM(CZ93:DB93)</f>
        <v>29.944444444444443</v>
      </c>
      <c r="DD93" s="536" t="s">
        <v>213</v>
      </c>
      <c r="DE93" s="549"/>
      <c r="DF93" s="550">
        <v>2</v>
      </c>
      <c r="DG93" s="550">
        <v>1</v>
      </c>
      <c r="DH93" s="1161">
        <v>0.3</v>
      </c>
      <c r="DI93" s="552">
        <f>SUM(DF93:DH93)</f>
        <v>3.3</v>
      </c>
      <c r="DJ93" s="553">
        <f>(CZ93+DF93)</f>
        <v>14</v>
      </c>
      <c r="DK93" s="553">
        <f>(DA93+DG93)</f>
        <v>5</v>
      </c>
      <c r="DL93" s="553">
        <f>(DB93+DI93)</f>
        <v>17.244444444444444</v>
      </c>
      <c r="DM93" s="554">
        <f>SUM(DJ93:DL93)</f>
        <v>36.24444444444444</v>
      </c>
      <c r="DN93" s="555" t="s">
        <v>214</v>
      </c>
      <c r="DO93" s="555"/>
      <c r="DP93" s="556">
        <v>2</v>
      </c>
      <c r="DQ93" s="556">
        <v>1</v>
      </c>
      <c r="DR93" s="557">
        <v>0.5</v>
      </c>
      <c r="DS93" s="1162">
        <f>SUM(DP93:DR93)</f>
        <v>3.5</v>
      </c>
      <c r="DT93" s="559">
        <f>(DJ93+DP93)</f>
        <v>16</v>
      </c>
      <c r="DU93" s="559">
        <f>(DK93+DQ93)</f>
        <v>6</v>
      </c>
      <c r="DV93" s="559">
        <f>(DL93+DR93)</f>
        <v>17.744444444444444</v>
      </c>
      <c r="DW93" s="560">
        <f>SUM(DT93:DV93)</f>
        <v>39.74444444444444</v>
      </c>
      <c r="DX93" s="222"/>
      <c r="DY93" s="222"/>
      <c r="DZ93" s="222"/>
      <c r="EA93" s="222"/>
      <c r="EB93" s="222"/>
      <c r="EC93" s="222"/>
      <c r="ED93" s="222"/>
      <c r="EE93" s="222"/>
      <c r="EF93" s="222"/>
      <c r="EG93" s="222"/>
      <c r="EH93" s="222"/>
      <c r="EI93" s="222"/>
      <c r="EJ93" s="222"/>
      <c r="EK93" s="222"/>
      <c r="EL93" s="222"/>
      <c r="EM93" s="222"/>
      <c r="EN93" s="222"/>
      <c r="EO93" s="222"/>
      <c r="EP93" s="222"/>
      <c r="EQ93" s="222"/>
      <c r="ER93" s="222"/>
      <c r="ES93" s="222"/>
      <c r="ET93" s="222"/>
      <c r="EU93" s="222"/>
      <c r="EV93" s="222"/>
      <c r="EW93" s="222"/>
      <c r="EX93" s="222"/>
      <c r="EY93" s="222"/>
      <c r="EZ93" s="222"/>
      <c r="FA93" s="222"/>
      <c r="FB93" s="222"/>
      <c r="FC93" s="222"/>
      <c r="FD93" s="222"/>
      <c r="FE93" s="222"/>
      <c r="FF93" s="222"/>
      <c r="FG93" s="222"/>
      <c r="FH93" s="222"/>
      <c r="FI93" s="222"/>
      <c r="FJ93" s="222"/>
      <c r="FK93" s="222"/>
      <c r="FL93" s="222"/>
      <c r="FM93" s="222"/>
      <c r="FN93" s="222"/>
      <c r="FO93" s="222"/>
      <c r="FP93" s="222"/>
      <c r="FQ93" s="222"/>
      <c r="FR93" s="222"/>
      <c r="FS93" s="222"/>
      <c r="FT93" s="222"/>
      <c r="FU93" s="222"/>
      <c r="FV93" s="222"/>
      <c r="FW93" s="222"/>
      <c r="FX93" s="222"/>
      <c r="FY93" s="222"/>
      <c r="FZ93" s="222"/>
      <c r="GA93" s="222"/>
      <c r="GB93" s="222"/>
      <c r="GC93" s="222"/>
      <c r="GD93" s="222"/>
      <c r="GE93" s="222"/>
      <c r="GF93" s="222"/>
      <c r="GG93" s="222"/>
      <c r="GH93" s="222"/>
      <c r="GI93" s="222"/>
      <c r="GJ93" s="222"/>
      <c r="GK93" s="222"/>
      <c r="GL93" s="222"/>
      <c r="GM93" s="222"/>
      <c r="GN93" s="222"/>
      <c r="GO93" s="222"/>
      <c r="GP93" s="222"/>
      <c r="GQ93" s="222"/>
      <c r="GR93" s="222"/>
      <c r="GS93" s="222"/>
      <c r="GT93" s="222"/>
      <c r="GU93" s="222"/>
      <c r="GV93" s="222"/>
      <c r="GW93" s="222"/>
      <c r="GX93" s="222"/>
      <c r="GY93" s="222"/>
      <c r="GZ93" s="222"/>
      <c r="HA93" s="222"/>
      <c r="HB93" s="222"/>
      <c r="HC93" s="222"/>
      <c r="HD93" s="222"/>
      <c r="HE93" s="222"/>
      <c r="HF93" s="222"/>
      <c r="HG93" s="222"/>
      <c r="HH93" s="222"/>
      <c r="HI93" s="222"/>
      <c r="HJ93" s="222"/>
      <c r="HK93" s="222"/>
      <c r="HL93" s="222"/>
      <c r="HM93" s="222"/>
      <c r="HN93" s="222"/>
      <c r="HO93" s="222"/>
      <c r="HP93" s="222"/>
      <c r="HQ93" s="222"/>
      <c r="HR93" s="222"/>
      <c r="HS93" s="222"/>
      <c r="HT93" s="222"/>
      <c r="HU93" s="222"/>
      <c r="HV93" s="222"/>
      <c r="HW93" s="222"/>
      <c r="HX93" s="222"/>
      <c r="HY93" s="222"/>
      <c r="HZ93" s="222"/>
      <c r="IA93" s="222"/>
      <c r="IB93" s="222"/>
      <c r="IC93" s="222"/>
      <c r="ID93" s="222"/>
      <c r="IE93" s="222"/>
      <c r="IF93" s="222"/>
      <c r="IG93" s="222"/>
      <c r="IH93" s="222"/>
      <c r="II93" s="222"/>
      <c r="IJ93" s="222"/>
      <c r="IK93" s="222"/>
      <c r="IL93" s="222"/>
      <c r="IM93" s="222"/>
      <c r="IN93" s="222"/>
      <c r="IO93" s="222"/>
      <c r="IP93" s="222"/>
      <c r="IQ93" s="222"/>
      <c r="IR93" s="222"/>
      <c r="IS93" s="222"/>
      <c r="IT93" s="222"/>
      <c r="IU93" s="222"/>
      <c r="IV93" s="222"/>
      <c r="IW93" s="222"/>
      <c r="IX93" s="222"/>
      <c r="IY93" s="222"/>
      <c r="IZ93" s="222"/>
      <c r="JA93" s="222"/>
      <c r="JB93" s="222"/>
      <c r="JC93" s="222"/>
      <c r="JD93" s="222"/>
      <c r="JE93" s="222"/>
      <c r="JF93" s="222"/>
      <c r="JG93" s="222"/>
      <c r="JH93" s="222"/>
      <c r="JI93" s="222"/>
    </row>
    <row r="94" spans="1:269" x14ac:dyDescent="0.25">
      <c r="D94" s="22"/>
      <c r="E94" s="455"/>
      <c r="F94" s="461"/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C94" s="16"/>
      <c r="AD94" s="455"/>
      <c r="AE94" s="455"/>
      <c r="AF94" s="455"/>
      <c r="AG94" s="455"/>
      <c r="AH94" s="455"/>
      <c r="AI94" s="455"/>
      <c r="AJ94" s="455"/>
      <c r="AK94" s="455"/>
      <c r="AL94" s="455"/>
      <c r="AM94" s="455"/>
      <c r="AN94" s="455"/>
      <c r="AO94" s="455"/>
      <c r="AP94" s="455"/>
      <c r="AQ94" s="455"/>
      <c r="AR94" s="455"/>
      <c r="AS94" s="455"/>
      <c r="AT94" s="455"/>
      <c r="AU94" s="455"/>
      <c r="AV94" s="456"/>
      <c r="AX94" s="561"/>
      <c r="AZ94" s="1263"/>
      <c r="BD94" s="461"/>
      <c r="BE94" s="461"/>
      <c r="BF94" s="13"/>
      <c r="BG94" s="514"/>
      <c r="BI94" s="464"/>
      <c r="BK94" s="1244"/>
      <c r="BL94" s="454"/>
      <c r="BM94" s="1313"/>
      <c r="BN94" s="1313"/>
      <c r="BO94" s="451"/>
      <c r="BP94" s="451"/>
      <c r="BU94" s="562"/>
      <c r="BV94" s="563"/>
      <c r="BW94" s="563"/>
      <c r="BX94" s="563"/>
      <c r="CJ94" s="451"/>
      <c r="CO94" s="562"/>
      <c r="CP94" s="563"/>
      <c r="CQ94" s="563"/>
      <c r="CR94" s="563"/>
      <c r="DD94" s="451"/>
      <c r="DI94" s="562"/>
      <c r="DJ94" s="563"/>
      <c r="DK94" s="563"/>
      <c r="DL94" s="563"/>
      <c r="DX94" s="516"/>
      <c r="DY94" s="516"/>
      <c r="DZ94" s="516"/>
      <c r="EA94" s="516"/>
      <c r="EB94" s="516"/>
      <c r="EC94" s="516"/>
      <c r="ED94" s="516"/>
      <c r="EE94" s="516"/>
      <c r="EF94" s="516"/>
      <c r="EG94" s="516"/>
      <c r="EH94" s="516"/>
      <c r="EI94" s="516"/>
      <c r="EJ94" s="516"/>
      <c r="EK94" s="516"/>
      <c r="EL94" s="516"/>
      <c r="EM94" s="516"/>
      <c r="EN94" s="516"/>
      <c r="EO94" s="516"/>
      <c r="EP94" s="516"/>
      <c r="EQ94" s="516"/>
      <c r="ER94" s="516"/>
      <c r="ES94" s="516"/>
      <c r="ET94" s="516"/>
      <c r="EU94" s="516"/>
      <c r="EV94" s="516"/>
      <c r="EW94" s="516"/>
      <c r="EX94" s="516"/>
      <c r="EY94" s="516"/>
      <c r="EZ94" s="516"/>
      <c r="FA94" s="516"/>
      <c r="FB94" s="516"/>
      <c r="FC94" s="516"/>
      <c r="FD94" s="516"/>
      <c r="FE94" s="516"/>
      <c r="FF94" s="516"/>
      <c r="FG94" s="516"/>
      <c r="FH94" s="516"/>
      <c r="FI94" s="516"/>
      <c r="FJ94" s="516"/>
      <c r="FK94" s="516"/>
      <c r="FL94" s="516"/>
      <c r="FM94" s="516"/>
      <c r="FN94" s="516"/>
      <c r="FO94" s="516"/>
      <c r="FP94" s="516"/>
      <c r="FQ94" s="516"/>
      <c r="FR94" s="516"/>
      <c r="FS94" s="516"/>
      <c r="FT94" s="516"/>
      <c r="FU94" s="516"/>
      <c r="FV94" s="516"/>
      <c r="FW94" s="516"/>
      <c r="FX94" s="516"/>
      <c r="FY94" s="516"/>
      <c r="FZ94" s="516"/>
      <c r="GA94" s="516"/>
      <c r="GB94" s="516"/>
      <c r="GC94" s="516"/>
      <c r="GD94" s="516"/>
      <c r="GE94" s="516"/>
      <c r="GF94" s="516"/>
      <c r="GG94" s="516"/>
      <c r="GH94" s="516"/>
      <c r="GI94" s="516"/>
      <c r="GJ94" s="516"/>
      <c r="GK94" s="516"/>
      <c r="GL94" s="516"/>
      <c r="GM94" s="516"/>
      <c r="GN94" s="516"/>
      <c r="GO94" s="516"/>
      <c r="GP94" s="516"/>
      <c r="GQ94" s="516"/>
      <c r="GR94" s="516"/>
      <c r="GS94" s="516"/>
      <c r="GT94" s="516"/>
      <c r="GU94" s="516"/>
      <c r="GV94" s="516"/>
      <c r="GW94" s="516"/>
      <c r="GX94" s="516"/>
      <c r="GY94" s="516"/>
      <c r="GZ94" s="516"/>
      <c r="HA94" s="516"/>
      <c r="HB94" s="516"/>
      <c r="HC94" s="516"/>
      <c r="HD94" s="516"/>
      <c r="HE94" s="516"/>
      <c r="HF94" s="516"/>
      <c r="HG94" s="516"/>
      <c r="HH94" s="516"/>
      <c r="HI94" s="516"/>
      <c r="HJ94" s="516"/>
      <c r="HK94" s="516"/>
      <c r="HL94" s="516"/>
      <c r="HM94" s="516"/>
      <c r="HN94" s="516"/>
      <c r="HO94" s="516"/>
      <c r="HP94" s="516"/>
      <c r="HQ94" s="516"/>
      <c r="HR94" s="516"/>
      <c r="HS94" s="516"/>
      <c r="HT94" s="516"/>
      <c r="HU94" s="516"/>
      <c r="HV94" s="516"/>
      <c r="HW94" s="516"/>
      <c r="HX94" s="516"/>
      <c r="HY94" s="516"/>
      <c r="HZ94" s="516"/>
      <c r="IA94" s="516"/>
      <c r="IB94" s="516"/>
      <c r="IC94" s="516"/>
      <c r="ID94" s="516"/>
      <c r="IE94" s="516"/>
      <c r="IF94" s="516"/>
      <c r="IG94" s="516"/>
      <c r="IH94" s="516"/>
      <c r="II94" s="516"/>
      <c r="IJ94" s="516"/>
      <c r="IK94" s="516"/>
      <c r="IL94" s="516"/>
      <c r="IM94" s="516"/>
      <c r="IN94" s="516"/>
      <c r="IO94" s="516"/>
      <c r="IP94" s="516"/>
      <c r="IQ94" s="516"/>
      <c r="IR94" s="516"/>
      <c r="IS94" s="516"/>
      <c r="IT94" s="516"/>
      <c r="IU94" s="516"/>
      <c r="IV94" s="516"/>
      <c r="IW94" s="516"/>
      <c r="IX94" s="516"/>
      <c r="IY94" s="516"/>
      <c r="IZ94" s="516"/>
      <c r="JA94" s="516"/>
      <c r="JB94" s="516"/>
      <c r="JC94" s="516"/>
      <c r="JD94" s="516"/>
      <c r="JE94" s="516"/>
      <c r="JF94" s="516"/>
      <c r="JG94" s="516"/>
      <c r="JH94" s="516"/>
      <c r="JI94" s="516"/>
    </row>
    <row r="95" spans="1:269" x14ac:dyDescent="0.3">
      <c r="A95" s="564" t="s">
        <v>162</v>
      </c>
      <c r="B95" s="565" t="s">
        <v>163</v>
      </c>
      <c r="C95" s="529"/>
      <c r="D95" s="1209"/>
      <c r="E95" s="527">
        <v>2</v>
      </c>
      <c r="F95" s="530">
        <v>4</v>
      </c>
      <c r="G95" s="531" t="str">
        <f>IF(ISBLANK(D95),"",2)</f>
        <v/>
      </c>
      <c r="H95" s="1323">
        <f>SUM(E95:G95)</f>
        <v>6</v>
      </c>
      <c r="I95" s="532"/>
      <c r="J95" s="533"/>
      <c r="K95" s="533"/>
      <c r="L95" s="533"/>
      <c r="M95" s="533"/>
      <c r="N95" s="533"/>
      <c r="O95" s="533"/>
      <c r="P95" s="533"/>
      <c r="Q95" s="533"/>
      <c r="R95" s="533"/>
      <c r="S95" s="533"/>
      <c r="T95" s="533"/>
      <c r="U95" s="533"/>
      <c r="V95" s="533"/>
      <c r="W95" s="534"/>
      <c r="X95" s="534"/>
      <c r="Y95" s="1186">
        <f t="shared" ref="Y95" si="95">SUM(I95:X95)</f>
        <v>0</v>
      </c>
      <c r="Z95" s="534"/>
      <c r="AA95" s="533"/>
      <c r="AB95" s="1266">
        <f>(H95+Y95+AA95)</f>
        <v>6</v>
      </c>
      <c r="AC95" s="535" t="str">
        <f>IF(AB95=0,"-",IF(AB95&lt;17,"Nepuno!",IF(AB95&gt;21,"Previše sati!","Puno!")))</f>
        <v>Nepuno!</v>
      </c>
      <c r="AD95" s="537"/>
      <c r="AE95" s="537">
        <v>1</v>
      </c>
      <c r="AF95" s="537"/>
      <c r="AG95" s="533"/>
      <c r="AH95" s="533"/>
      <c r="AI95" s="533"/>
      <c r="AJ95" s="533"/>
      <c r="AK95" s="533"/>
      <c r="AL95" s="533"/>
      <c r="AM95" s="533"/>
      <c r="AN95" s="533"/>
      <c r="AO95" s="533"/>
      <c r="AP95" s="533"/>
      <c r="AQ95" s="533"/>
      <c r="AR95" s="533"/>
      <c r="AS95" s="534"/>
      <c r="AT95" s="534"/>
      <c r="AU95" s="533"/>
      <c r="AV95" s="538">
        <f>SUM(AD95:AU95)</f>
        <v>1</v>
      </c>
      <c r="AW95" s="539">
        <f>(BJ95-AB95)</f>
        <v>1</v>
      </c>
      <c r="AX95" s="540" t="str">
        <f>IF(AV95&lt;1,"Netočno!",IF(AV95&lt;AW95,"Premalo sati!",IF(AV95&gt;AW95,"Previše sati!","Točno!""")))</f>
        <v>Točno!"</v>
      </c>
      <c r="AY95" s="541">
        <f>(AW95-AV95)</f>
        <v>0</v>
      </c>
      <c r="AZ95" s="546">
        <f>(AB95+AV95)</f>
        <v>7</v>
      </c>
      <c r="BA95" s="542">
        <f>(E95+F95)*30/60</f>
        <v>3</v>
      </c>
      <c r="BB95" s="543">
        <f>CEILING(BA95, 0.5)</f>
        <v>3</v>
      </c>
      <c r="BC95" s="544" t="str">
        <f>IF(ISBLANK(D95),"0",2)</f>
        <v>0</v>
      </c>
      <c r="BD95" s="545">
        <f>(W95+AS95)</f>
        <v>0</v>
      </c>
      <c r="BE95" s="545">
        <f>(AT95+X95)</f>
        <v>0</v>
      </c>
      <c r="BF95" s="542">
        <f>IF(AZ95=0,"-",BH95-AZ95-BB95-BC95-BD95-BE95-AY95)</f>
        <v>2.6315789473684212</v>
      </c>
      <c r="BG95" s="158">
        <f>IF(AB95=0,"0",BH95-AZ95-AY95)</f>
        <v>5.6315789473684212</v>
      </c>
      <c r="BH95" s="159">
        <f>IF(AB95=0,"-",IF(AB95&gt;16,"40",AB95*40/19))</f>
        <v>12.631578947368421</v>
      </c>
      <c r="BI95" s="246">
        <f t="shared" ref="BI95" si="96">IF(BH95=0,"-",AZ95+BG95)</f>
        <v>12.631578947368421</v>
      </c>
      <c r="BJ95" s="352">
        <f>ROUND(23*BH95/40,0)</f>
        <v>7</v>
      </c>
      <c r="BK95" s="1229" t="str">
        <f>IF(BI95=0,"0",IF(BI95&gt;40,"PREKOVREMENO",IF(BI95=40,"PUNO","NEPUNO")))</f>
        <v>NEPUNO</v>
      </c>
      <c r="BL95" s="548"/>
      <c r="BM95" s="1315"/>
      <c r="BN95" s="1315"/>
      <c r="BO95" s="536"/>
      <c r="BP95" s="536" t="s">
        <v>266</v>
      </c>
      <c r="BQ95" s="549"/>
      <c r="BR95" s="550">
        <v>6</v>
      </c>
      <c r="BS95" s="550">
        <v>1</v>
      </c>
      <c r="BT95" s="1166">
        <v>5</v>
      </c>
      <c r="BU95" s="552">
        <f>SUM(BR95:BT95)</f>
        <v>12</v>
      </c>
      <c r="BV95" s="553">
        <f>(AB95+BR95)</f>
        <v>12</v>
      </c>
      <c r="BW95" s="553">
        <f>(AV95+BS95)</f>
        <v>2</v>
      </c>
      <c r="BX95" s="553">
        <f>(BG95+BT95)</f>
        <v>10.631578947368421</v>
      </c>
      <c r="BY95" s="554">
        <f>SUM(BV95:BX95)</f>
        <v>24.631578947368421</v>
      </c>
      <c r="BZ95" s="555"/>
      <c r="CA95" s="555"/>
      <c r="CB95" s="556">
        <v>2</v>
      </c>
      <c r="CC95" s="556">
        <v>1</v>
      </c>
      <c r="CD95" s="557">
        <v>2</v>
      </c>
      <c r="CE95" s="558">
        <f>SUM(CB95:CD95)</f>
        <v>5</v>
      </c>
      <c r="CF95" s="559">
        <f>(AB95+BR95+CB95)</f>
        <v>14</v>
      </c>
      <c r="CG95" s="559">
        <f>(AV95+BS95+CC95)</f>
        <v>3</v>
      </c>
      <c r="CH95" s="559">
        <f>(BG95+BT95+CD95)</f>
        <v>12.631578947368421</v>
      </c>
      <c r="CI95" s="560">
        <f>SUM(CF95:CH95)</f>
        <v>29.631578947368421</v>
      </c>
      <c r="CJ95" s="536"/>
      <c r="CK95" s="549"/>
      <c r="CL95" s="550"/>
      <c r="CM95" s="550"/>
      <c r="CN95" s="551"/>
      <c r="CO95" s="552">
        <f>SUM(CL95:CN95)</f>
        <v>0</v>
      </c>
      <c r="CP95" s="553">
        <f>(CF95+CL95)</f>
        <v>14</v>
      </c>
      <c r="CQ95" s="553">
        <f>(CG95+CM95)</f>
        <v>3</v>
      </c>
      <c r="CR95" s="553">
        <f>(CH95+CO95)</f>
        <v>12.631578947368421</v>
      </c>
      <c r="CS95" s="554">
        <f>SUM(CP95:CR95)</f>
        <v>29.631578947368421</v>
      </c>
      <c r="CT95" s="555"/>
      <c r="CU95" s="555"/>
      <c r="CV95" s="556"/>
      <c r="CW95" s="556"/>
      <c r="CX95" s="557"/>
      <c r="CY95" s="558">
        <f>SUM(CV95:CX95)</f>
        <v>0</v>
      </c>
      <c r="CZ95" s="559">
        <f>(CP95+CV95)</f>
        <v>14</v>
      </c>
      <c r="DA95" s="559">
        <f>(CQ95+CW95)</f>
        <v>3</v>
      </c>
      <c r="DB95" s="559">
        <f>(CR95+CY95)</f>
        <v>12.631578947368421</v>
      </c>
      <c r="DC95" s="560">
        <f>SUM(CZ95:DB95)</f>
        <v>29.631578947368421</v>
      </c>
      <c r="DD95" s="536"/>
      <c r="DE95" s="549"/>
      <c r="DF95" s="550"/>
      <c r="DG95" s="550"/>
      <c r="DH95" s="551"/>
      <c r="DI95" s="552">
        <f>SUM(DF95:DH95)</f>
        <v>0</v>
      </c>
      <c r="DJ95" s="553">
        <f>(CZ95+DF95)</f>
        <v>14</v>
      </c>
      <c r="DK95" s="553">
        <f>(DA95+DG95)</f>
        <v>3</v>
      </c>
      <c r="DL95" s="553">
        <f>(DB95+DI95)</f>
        <v>12.631578947368421</v>
      </c>
      <c r="DM95" s="554">
        <f>SUM(DJ95:DL95)</f>
        <v>29.631578947368421</v>
      </c>
      <c r="DN95" s="555"/>
      <c r="DO95" s="555"/>
      <c r="DP95" s="556"/>
      <c r="DQ95" s="556"/>
      <c r="DR95" s="557"/>
      <c r="DS95" s="558">
        <f>SUM(DP95:DR95)</f>
        <v>0</v>
      </c>
      <c r="DT95" s="559">
        <f>(DJ95+DP95)</f>
        <v>14</v>
      </c>
      <c r="DU95" s="559">
        <f>(DK95+DQ95)</f>
        <v>3</v>
      </c>
      <c r="DV95" s="559">
        <f>(DL95+DR95)</f>
        <v>12.631578947368421</v>
      </c>
      <c r="DW95" s="560">
        <f>SUM(DT95:DV95)</f>
        <v>29.631578947368421</v>
      </c>
      <c r="DX95" s="222"/>
      <c r="DY95" s="222"/>
      <c r="DZ95" s="222"/>
      <c r="EA95" s="222"/>
      <c r="EB95" s="222"/>
      <c r="EC95" s="222"/>
      <c r="ED95" s="222"/>
      <c r="EE95" s="222"/>
      <c r="EF95" s="222"/>
      <c r="EG95" s="222"/>
      <c r="EH95" s="222"/>
      <c r="EI95" s="222"/>
      <c r="EJ95" s="222"/>
      <c r="EK95" s="222"/>
      <c r="EL95" s="222"/>
      <c r="EM95" s="222"/>
      <c r="EN95" s="222"/>
      <c r="EO95" s="222"/>
      <c r="EP95" s="222"/>
      <c r="EQ95" s="222"/>
      <c r="ER95" s="222"/>
      <c r="ES95" s="222"/>
      <c r="ET95" s="222"/>
      <c r="EU95" s="222"/>
      <c r="EV95" s="222"/>
      <c r="EW95" s="222"/>
      <c r="EX95" s="222"/>
      <c r="EY95" s="222"/>
      <c r="EZ95" s="222"/>
      <c r="FA95" s="222"/>
      <c r="FB95" s="222"/>
      <c r="FC95" s="222"/>
      <c r="FD95" s="222"/>
      <c r="FE95" s="222"/>
      <c r="FF95" s="222"/>
      <c r="FG95" s="222"/>
      <c r="FH95" s="222"/>
      <c r="FI95" s="222"/>
      <c r="FJ95" s="222"/>
      <c r="FK95" s="222"/>
      <c r="FL95" s="222"/>
      <c r="FM95" s="222"/>
      <c r="FN95" s="222"/>
      <c r="FO95" s="222"/>
      <c r="FP95" s="222"/>
      <c r="FQ95" s="222"/>
      <c r="FR95" s="222"/>
      <c r="FS95" s="222"/>
      <c r="FT95" s="222"/>
      <c r="FU95" s="222"/>
      <c r="FV95" s="222"/>
      <c r="FW95" s="222"/>
      <c r="FX95" s="222"/>
      <c r="FY95" s="222"/>
      <c r="FZ95" s="222"/>
      <c r="GA95" s="222"/>
      <c r="GB95" s="222"/>
      <c r="GC95" s="222"/>
      <c r="GD95" s="222"/>
      <c r="GE95" s="222"/>
      <c r="GF95" s="222"/>
      <c r="GG95" s="222"/>
      <c r="GH95" s="222"/>
      <c r="GI95" s="222"/>
      <c r="GJ95" s="222"/>
      <c r="GK95" s="222"/>
      <c r="GL95" s="222"/>
      <c r="GM95" s="222"/>
      <c r="GN95" s="222"/>
      <c r="GO95" s="222"/>
      <c r="GP95" s="222"/>
      <c r="GQ95" s="222"/>
      <c r="GR95" s="222"/>
      <c r="GS95" s="222"/>
      <c r="GT95" s="222"/>
      <c r="GU95" s="222"/>
      <c r="GV95" s="222"/>
      <c r="GW95" s="222"/>
      <c r="GX95" s="222"/>
      <c r="GY95" s="222"/>
      <c r="GZ95" s="222"/>
      <c r="HA95" s="222"/>
      <c r="HB95" s="222"/>
      <c r="HC95" s="222"/>
      <c r="HD95" s="222"/>
      <c r="HE95" s="222"/>
      <c r="HF95" s="222"/>
      <c r="HG95" s="222"/>
      <c r="HH95" s="222"/>
      <c r="HI95" s="222"/>
      <c r="HJ95" s="222"/>
      <c r="HK95" s="222"/>
      <c r="HL95" s="222"/>
      <c r="HM95" s="222"/>
      <c r="HN95" s="222"/>
      <c r="HO95" s="222"/>
      <c r="HP95" s="222"/>
      <c r="HQ95" s="222"/>
      <c r="HR95" s="222"/>
      <c r="HS95" s="222"/>
      <c r="HT95" s="222"/>
      <c r="HU95" s="222"/>
      <c r="HV95" s="222"/>
      <c r="HW95" s="222"/>
      <c r="HX95" s="222"/>
      <c r="HY95" s="222"/>
      <c r="HZ95" s="222"/>
      <c r="IA95" s="222"/>
      <c r="IB95" s="222"/>
      <c r="IC95" s="222"/>
      <c r="ID95" s="222"/>
      <c r="IE95" s="222"/>
      <c r="IF95" s="222"/>
      <c r="IG95" s="222"/>
      <c r="IH95" s="222"/>
      <c r="II95" s="222"/>
      <c r="IJ95" s="222"/>
      <c r="IK95" s="222"/>
      <c r="IL95" s="222"/>
      <c r="IM95" s="222"/>
      <c r="IN95" s="222"/>
      <c r="IO95" s="222"/>
      <c r="IP95" s="222"/>
      <c r="IQ95" s="222"/>
      <c r="IR95" s="222"/>
      <c r="IS95" s="222"/>
      <c r="IT95" s="222"/>
      <c r="IU95" s="222"/>
      <c r="IV95" s="222"/>
      <c r="IW95" s="222"/>
      <c r="IX95" s="222"/>
      <c r="IY95" s="222"/>
      <c r="IZ95" s="222"/>
      <c r="JA95" s="222"/>
      <c r="JB95" s="222"/>
      <c r="JC95" s="222"/>
      <c r="JD95" s="222"/>
      <c r="JE95" s="222"/>
      <c r="JF95" s="222"/>
      <c r="JG95" s="222"/>
      <c r="JH95" s="222"/>
      <c r="JI95" s="222"/>
    </row>
    <row r="96" spans="1:269" ht="52.5" customHeight="1" x14ac:dyDescent="0.25">
      <c r="D96" s="22"/>
      <c r="E96" s="455"/>
      <c r="F96" s="461"/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C96" s="16"/>
      <c r="AD96" s="455"/>
      <c r="AE96" s="455"/>
      <c r="AF96" s="455"/>
      <c r="AG96" s="455"/>
      <c r="AH96" s="455"/>
      <c r="AI96" s="455"/>
      <c r="AJ96" s="455"/>
      <c r="AK96" s="455"/>
      <c r="AL96" s="455"/>
      <c r="AM96" s="455"/>
      <c r="AN96" s="455"/>
      <c r="AO96" s="455"/>
      <c r="AP96" s="455"/>
      <c r="AQ96" s="455"/>
      <c r="AR96" s="455"/>
      <c r="AS96" s="455"/>
      <c r="AT96" s="455"/>
      <c r="AU96" s="455"/>
      <c r="AV96" s="456"/>
      <c r="AX96" s="561"/>
      <c r="AZ96" s="1263"/>
      <c r="BD96" s="461"/>
      <c r="BE96" s="461"/>
      <c r="BF96" s="13"/>
      <c r="BG96" s="514"/>
      <c r="BI96" s="464"/>
      <c r="BK96" s="1244"/>
      <c r="BL96" s="454"/>
      <c r="BM96" s="1313"/>
      <c r="BN96" s="1313"/>
      <c r="BO96" s="451"/>
      <c r="BP96" s="451"/>
      <c r="BU96" s="562"/>
      <c r="BV96" s="563"/>
      <c r="BW96" s="563"/>
      <c r="BX96" s="563"/>
      <c r="CE96" s="566"/>
      <c r="CF96" s="567"/>
      <c r="CG96" s="567"/>
      <c r="CH96" s="567"/>
      <c r="CJ96" s="451"/>
      <c r="CO96" s="562"/>
      <c r="CP96" s="563"/>
      <c r="CQ96" s="563"/>
      <c r="CR96" s="563"/>
      <c r="CY96" s="566"/>
      <c r="CZ96" s="567"/>
      <c r="DA96" s="567"/>
      <c r="DB96" s="567"/>
      <c r="DD96" s="451"/>
      <c r="DI96" s="562"/>
      <c r="DJ96" s="563"/>
      <c r="DK96" s="563"/>
      <c r="DL96" s="563"/>
      <c r="DS96" s="566"/>
      <c r="DT96" s="567"/>
      <c r="DU96" s="567"/>
      <c r="DV96" s="567"/>
      <c r="DX96" s="516"/>
      <c r="DY96" s="516"/>
      <c r="DZ96" s="516"/>
      <c r="EA96" s="516"/>
      <c r="EB96" s="516"/>
      <c r="EC96" s="516"/>
      <c r="ED96" s="516"/>
      <c r="EE96" s="516"/>
      <c r="EF96" s="516"/>
      <c r="EG96" s="516"/>
      <c r="EH96" s="516"/>
      <c r="EI96" s="516"/>
      <c r="EJ96" s="516"/>
      <c r="EK96" s="516"/>
      <c r="EL96" s="516"/>
      <c r="EM96" s="516"/>
      <c r="EN96" s="516"/>
      <c r="EO96" s="516"/>
      <c r="EP96" s="516"/>
      <c r="EQ96" s="516"/>
      <c r="ER96" s="516"/>
      <c r="ES96" s="516"/>
      <c r="ET96" s="516"/>
      <c r="EU96" s="516"/>
      <c r="EV96" s="516"/>
      <c r="EW96" s="516"/>
      <c r="EX96" s="516"/>
      <c r="EY96" s="516"/>
      <c r="EZ96" s="516"/>
      <c r="FA96" s="516"/>
      <c r="FB96" s="516"/>
      <c r="FC96" s="516"/>
      <c r="FD96" s="516"/>
      <c r="FE96" s="516"/>
      <c r="FF96" s="516"/>
      <c r="FG96" s="516"/>
      <c r="FH96" s="516"/>
      <c r="FI96" s="516"/>
      <c r="FJ96" s="516"/>
      <c r="FK96" s="516"/>
      <c r="FL96" s="516"/>
      <c r="FM96" s="516"/>
      <c r="FN96" s="516"/>
      <c r="FO96" s="516"/>
      <c r="FP96" s="516"/>
      <c r="FQ96" s="516"/>
      <c r="FR96" s="516"/>
      <c r="FS96" s="516"/>
      <c r="FT96" s="516"/>
      <c r="FU96" s="516"/>
      <c r="FV96" s="516"/>
      <c r="FW96" s="516"/>
      <c r="FX96" s="516"/>
      <c r="FY96" s="516"/>
      <c r="FZ96" s="516"/>
      <c r="GA96" s="516"/>
      <c r="GB96" s="516"/>
      <c r="GC96" s="516"/>
      <c r="GD96" s="516"/>
      <c r="GE96" s="516"/>
      <c r="GF96" s="516"/>
      <c r="GG96" s="516"/>
      <c r="GH96" s="516"/>
      <c r="GI96" s="516"/>
      <c r="GJ96" s="516"/>
      <c r="GK96" s="516"/>
      <c r="GL96" s="516"/>
      <c r="GM96" s="516"/>
      <c r="GN96" s="516"/>
      <c r="GO96" s="516"/>
      <c r="GP96" s="516"/>
      <c r="GQ96" s="516"/>
      <c r="GR96" s="516"/>
      <c r="GS96" s="516"/>
      <c r="GT96" s="516"/>
      <c r="GU96" s="516"/>
      <c r="GV96" s="516"/>
      <c r="GW96" s="516"/>
      <c r="GX96" s="516"/>
      <c r="GY96" s="516"/>
      <c r="GZ96" s="516"/>
      <c r="HA96" s="516"/>
      <c r="HB96" s="516"/>
      <c r="HC96" s="516"/>
      <c r="HD96" s="516"/>
      <c r="HE96" s="516"/>
      <c r="HF96" s="516"/>
      <c r="HG96" s="516"/>
      <c r="HH96" s="516"/>
      <c r="HI96" s="516"/>
      <c r="HJ96" s="516"/>
      <c r="HK96" s="516"/>
      <c r="HL96" s="516"/>
      <c r="HM96" s="516"/>
      <c r="HN96" s="516"/>
      <c r="HO96" s="516"/>
      <c r="HP96" s="516"/>
      <c r="HQ96" s="516"/>
      <c r="HR96" s="516"/>
      <c r="HS96" s="516"/>
      <c r="HT96" s="516"/>
      <c r="HU96" s="516"/>
      <c r="HV96" s="516"/>
      <c r="HW96" s="516"/>
      <c r="HX96" s="516"/>
      <c r="HY96" s="516"/>
      <c r="HZ96" s="516"/>
      <c r="IA96" s="516"/>
      <c r="IB96" s="516"/>
      <c r="IC96" s="516"/>
      <c r="ID96" s="516"/>
      <c r="IE96" s="516"/>
      <c r="IF96" s="516"/>
      <c r="IG96" s="516"/>
      <c r="IH96" s="516"/>
      <c r="II96" s="516"/>
      <c r="IJ96" s="516"/>
      <c r="IK96" s="516"/>
      <c r="IL96" s="516"/>
      <c r="IM96" s="516"/>
      <c r="IN96" s="516"/>
      <c r="IO96" s="516"/>
      <c r="IP96" s="516"/>
      <c r="IQ96" s="516"/>
      <c r="IR96" s="516"/>
      <c r="IS96" s="516"/>
      <c r="IT96" s="516"/>
      <c r="IU96" s="516"/>
      <c r="IV96" s="516"/>
      <c r="IW96" s="516"/>
      <c r="IX96" s="516"/>
      <c r="IY96" s="516"/>
      <c r="IZ96" s="516"/>
      <c r="JA96" s="516"/>
      <c r="JB96" s="516"/>
      <c r="JC96" s="516"/>
      <c r="JD96" s="516"/>
      <c r="JE96" s="516"/>
      <c r="JF96" s="516"/>
      <c r="JG96" s="516"/>
      <c r="JH96" s="516"/>
      <c r="JI96" s="516"/>
    </row>
    <row r="97" spans="1:269" ht="48" x14ac:dyDescent="0.2">
      <c r="A97" s="568"/>
      <c r="B97" s="347" t="s">
        <v>164</v>
      </c>
      <c r="C97" s="569"/>
      <c r="D97" s="1210"/>
      <c r="E97" s="571">
        <v>6</v>
      </c>
      <c r="F97" s="572"/>
      <c r="G97" s="573" t="str">
        <f>IF(ISBLANK(D97),"",2)</f>
        <v/>
      </c>
      <c r="H97" s="1323">
        <f>SUM(E97:G97)</f>
        <v>6</v>
      </c>
      <c r="I97" s="574"/>
      <c r="J97" s="574"/>
      <c r="K97" s="574"/>
      <c r="L97" s="574"/>
      <c r="M97" s="574">
        <v>2</v>
      </c>
      <c r="N97" s="574"/>
      <c r="O97" s="574"/>
      <c r="P97" s="574"/>
      <c r="Q97" s="574"/>
      <c r="R97" s="574"/>
      <c r="S97" s="574"/>
      <c r="T97" s="574"/>
      <c r="U97" s="574"/>
      <c r="V97" s="574"/>
      <c r="W97" s="575"/>
      <c r="X97" s="575"/>
      <c r="Y97" s="1186">
        <f t="shared" ref="Y97" si="97">SUM(I97:X97)</f>
        <v>2</v>
      </c>
      <c r="Z97" s="575"/>
      <c r="AA97" s="574"/>
      <c r="AB97" s="1266">
        <f>(H97+Y97+AA97)</f>
        <v>8</v>
      </c>
      <c r="AC97" s="147" t="str">
        <f>IF(AB97=0,"-",IF(AB97&lt;18,"Nepuno!",IF(AB97&gt;22,"Previše sati!","Puno!")))</f>
        <v>Nepuno!</v>
      </c>
      <c r="AD97" s="1368"/>
      <c r="AE97" s="1369"/>
      <c r="AF97" s="1368">
        <v>2</v>
      </c>
      <c r="AG97" s="1368"/>
      <c r="AH97" s="1368"/>
      <c r="AI97" s="1368"/>
      <c r="AJ97" s="1368"/>
      <c r="AK97" s="1368"/>
      <c r="AL97" s="1368"/>
      <c r="AM97" s="1368"/>
      <c r="AN97" s="1368"/>
      <c r="AO97" s="1368"/>
      <c r="AP97" s="1368"/>
      <c r="AQ97" s="1368"/>
      <c r="AR97" s="1368"/>
      <c r="AS97" s="1370"/>
      <c r="AT97" s="1370"/>
      <c r="AU97" s="1371"/>
      <c r="AV97" s="579">
        <f>SUM(AD97:AU97)</f>
        <v>2</v>
      </c>
      <c r="AW97" s="580">
        <f>(BJ97-AB97)</f>
        <v>2</v>
      </c>
      <c r="AX97" s="1367" t="str">
        <f>IF(AB97+AV97=0,"-",IF(AV97&lt;AW97,"Premalo sati!",IF(AV97&gt;AW97,"Previše sati!","Točno!")))</f>
        <v>Točno!</v>
      </c>
      <c r="AY97" s="581">
        <f>(AW97-AV97)</f>
        <v>0</v>
      </c>
      <c r="AZ97" s="1259">
        <f>(AB97+AV97)</f>
        <v>10</v>
      </c>
      <c r="BA97" s="542">
        <f>(E97+F97)*30/60</f>
        <v>3</v>
      </c>
      <c r="BB97" s="404">
        <f>CEILING(BA97, 0.5)</f>
        <v>3</v>
      </c>
      <c r="BC97" s="582" t="str">
        <f>IF(ISBLANK(D97),"0",2)</f>
        <v>0</v>
      </c>
      <c r="BD97" s="472">
        <f>(W97)</f>
        <v>0</v>
      </c>
      <c r="BE97" s="472">
        <f>(AT97)</f>
        <v>0</v>
      </c>
      <c r="BF97" s="473">
        <f>IF(AZ97=0,"-",BH97-AZ97-BB97-BC97-BD97-BE97)</f>
        <v>3</v>
      </c>
      <c r="BG97" s="1365">
        <f>IF(AB97=0,"0",BH97-AZ97-AY97)</f>
        <v>6</v>
      </c>
      <c r="BH97" s="1366">
        <f>IF(AB97=0,"-",IF(AB97&gt;17,"40",AB97*40/20))</f>
        <v>16</v>
      </c>
      <c r="BI97" s="1289">
        <f t="shared" ref="BI97" si="98">IF(BH97=0,"-",AZ97+BG97)</f>
        <v>16</v>
      </c>
      <c r="BJ97" s="406">
        <f>ROUND(24*BH97/40,0)</f>
        <v>10</v>
      </c>
      <c r="BK97" s="1245" t="str">
        <f t="shared" ref="BK97" si="99">IF(BI97=0,"0",IF(BI97&gt;40,"PREKOVREMENO",IF(BI97=40,"PUNO","NEPUNO")))</f>
        <v>NEPUNO</v>
      </c>
      <c r="BL97" s="1305"/>
      <c r="BM97" s="1316"/>
      <c r="BN97" s="1316"/>
      <c r="BO97" s="350"/>
      <c r="BP97" s="350"/>
      <c r="BQ97" s="583"/>
      <c r="BR97" s="550">
        <v>6</v>
      </c>
      <c r="BS97" s="1170">
        <v>0</v>
      </c>
      <c r="BT97" s="551">
        <v>5</v>
      </c>
      <c r="BU97" s="552">
        <f>SUM(BR97:BT97)</f>
        <v>11</v>
      </c>
      <c r="BV97" s="1168">
        <f>(AB97+BR97)</f>
        <v>14</v>
      </c>
      <c r="BW97" s="1168">
        <f>(AV97+BS97)</f>
        <v>2</v>
      </c>
      <c r="BX97" s="1168">
        <f>(BG97+BT97)</f>
        <v>11</v>
      </c>
      <c r="BY97" s="1169">
        <f>SUM(BV97:BX97)</f>
        <v>27</v>
      </c>
      <c r="BZ97" s="555"/>
      <c r="CA97" s="555"/>
      <c r="CB97" s="556">
        <v>8</v>
      </c>
      <c r="CC97" s="556">
        <v>0</v>
      </c>
      <c r="CD97" s="1171">
        <v>5</v>
      </c>
      <c r="CE97" s="558">
        <f>SUM(CB97:CD97)</f>
        <v>13</v>
      </c>
      <c r="CF97" s="559">
        <f>(AB97+BR97+CB97)</f>
        <v>22</v>
      </c>
      <c r="CG97" s="559">
        <f>(AV97+BS97+CC97)</f>
        <v>2</v>
      </c>
      <c r="CH97" s="559">
        <f>(BG97+BT97+CD97)</f>
        <v>16</v>
      </c>
      <c r="CI97" s="560">
        <f>SUM(CF97:CH97)</f>
        <v>40</v>
      </c>
      <c r="CJ97" s="536"/>
      <c r="CK97" s="549"/>
      <c r="CL97" s="550"/>
      <c r="CM97" s="550"/>
      <c r="CN97" s="551"/>
      <c r="CO97" s="552">
        <f>SUM(CL97:CN97)</f>
        <v>0</v>
      </c>
      <c r="CP97" s="553">
        <f>(CF97+CL97)</f>
        <v>22</v>
      </c>
      <c r="CQ97" s="553">
        <f>(CG97+CM97)</f>
        <v>2</v>
      </c>
      <c r="CR97" s="553">
        <f>(CH97+CO97)</f>
        <v>16</v>
      </c>
      <c r="CS97" s="554">
        <f>SUM(CP97:CR97)</f>
        <v>40</v>
      </c>
      <c r="CT97" s="555"/>
      <c r="CU97" s="555"/>
      <c r="CV97" s="556"/>
      <c r="CW97" s="556"/>
      <c r="CX97" s="557"/>
      <c r="CY97" s="558">
        <f>SUM(CV97:CX97)</f>
        <v>0</v>
      </c>
      <c r="CZ97" s="559">
        <f>(CP97+CV97)</f>
        <v>22</v>
      </c>
      <c r="DA97" s="559">
        <f>(CQ97+CW97)</f>
        <v>2</v>
      </c>
      <c r="DB97" s="559">
        <f>(CR97+CY97)</f>
        <v>16</v>
      </c>
      <c r="DC97" s="560">
        <f>SUM(CZ97:DB97)</f>
        <v>40</v>
      </c>
      <c r="DD97" s="536"/>
      <c r="DE97" s="549"/>
      <c r="DF97" s="550"/>
      <c r="DG97" s="550"/>
      <c r="DH97" s="551"/>
      <c r="DI97" s="552">
        <f>SUM(DF97:DH97)</f>
        <v>0</v>
      </c>
      <c r="DJ97" s="553">
        <f>(CZ97+DF97)</f>
        <v>22</v>
      </c>
      <c r="DK97" s="553">
        <f>(DA97+DG97)</f>
        <v>2</v>
      </c>
      <c r="DL97" s="553">
        <f>(DB97+DI97)</f>
        <v>16</v>
      </c>
      <c r="DM97" s="554">
        <f>SUM(DJ97:DL97)</f>
        <v>40</v>
      </c>
      <c r="DN97" s="555"/>
      <c r="DO97" s="555"/>
      <c r="DP97" s="556"/>
      <c r="DQ97" s="556"/>
      <c r="DR97" s="557"/>
      <c r="DS97" s="558">
        <f>SUM(DP97:DR97)</f>
        <v>0</v>
      </c>
      <c r="DT97" s="559">
        <f>(DJ97+DP97)</f>
        <v>22</v>
      </c>
      <c r="DU97" s="559">
        <f>(DK97+DQ97)</f>
        <v>2</v>
      </c>
      <c r="DV97" s="559">
        <f>(DL97+DR97)</f>
        <v>16</v>
      </c>
      <c r="DW97" s="560">
        <f>SUM(DT97:DV97)</f>
        <v>40</v>
      </c>
    </row>
    <row r="98" spans="1:269" x14ac:dyDescent="0.25">
      <c r="D98" s="22"/>
      <c r="E98" s="455"/>
      <c r="F98" s="461"/>
      <c r="G98" s="461"/>
      <c r="H98" s="461"/>
      <c r="I98" s="461"/>
      <c r="J98" s="461"/>
      <c r="K98" s="461"/>
      <c r="L98" s="461"/>
      <c r="M98" s="461"/>
      <c r="N98" s="461"/>
      <c r="O98" s="461"/>
      <c r="P98" s="461"/>
      <c r="Q98" s="461"/>
      <c r="R98" s="461"/>
      <c r="S98" s="461"/>
      <c r="T98" s="461"/>
      <c r="U98" s="461"/>
      <c r="V98" s="461"/>
      <c r="W98" s="461"/>
      <c r="X98" s="461"/>
      <c r="Y98" s="461"/>
      <c r="Z98" s="461"/>
      <c r="AA98" s="461"/>
      <c r="AC98" s="16"/>
      <c r="AD98" s="455"/>
      <c r="AE98" s="455"/>
      <c r="AF98" s="455"/>
      <c r="AG98" s="455"/>
      <c r="AH98" s="455"/>
      <c r="AI98" s="455"/>
      <c r="AJ98" s="455"/>
      <c r="AK98" s="455"/>
      <c r="AL98" s="455"/>
      <c r="AM98" s="455"/>
      <c r="AN98" s="455"/>
      <c r="AO98" s="455"/>
      <c r="AP98" s="455"/>
      <c r="AQ98" s="455"/>
      <c r="AR98" s="455"/>
      <c r="AS98" s="455"/>
      <c r="AT98" s="455"/>
      <c r="AU98" s="455"/>
      <c r="AV98" s="456"/>
      <c r="AX98" s="561"/>
      <c r="AZ98" s="1263"/>
      <c r="BF98" s="13"/>
      <c r="BG98" s="514"/>
      <c r="BI98" s="464"/>
      <c r="BK98" s="1244"/>
      <c r="BL98" s="454"/>
      <c r="BM98" s="1313"/>
      <c r="BN98" s="1313"/>
      <c r="BO98" s="451"/>
      <c r="BP98" s="451"/>
      <c r="CJ98" s="451"/>
      <c r="DD98" s="451"/>
    </row>
    <row r="99" spans="1:269" x14ac:dyDescent="0.25">
      <c r="D99" s="22"/>
      <c r="E99" s="455"/>
      <c r="F99" s="461"/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  <c r="S99" s="461"/>
      <c r="T99" s="461"/>
      <c r="U99" s="461"/>
      <c r="V99" s="461"/>
      <c r="W99" s="461"/>
      <c r="X99" s="461"/>
      <c r="Y99" s="461"/>
      <c r="Z99" s="461"/>
      <c r="AA99" s="461"/>
      <c r="AC99" s="16"/>
      <c r="AD99" s="455"/>
      <c r="AE99" s="455"/>
      <c r="AF99" s="455"/>
      <c r="AG99" s="455"/>
      <c r="AH99" s="455"/>
      <c r="AI99" s="455"/>
      <c r="AJ99" s="455"/>
      <c r="AK99" s="455"/>
      <c r="AL99" s="455"/>
      <c r="AM99" s="455"/>
      <c r="AN99" s="455"/>
      <c r="AO99" s="455"/>
      <c r="AP99" s="455"/>
      <c r="AQ99" s="455"/>
      <c r="AR99" s="455"/>
      <c r="AS99" s="455"/>
      <c r="AT99" s="455"/>
      <c r="AU99" s="455"/>
      <c r="AV99" s="456"/>
      <c r="AX99" s="561"/>
      <c r="AZ99" s="1263"/>
      <c r="BF99" s="13"/>
      <c r="BG99" s="514"/>
      <c r="BI99" s="464"/>
      <c r="BK99" s="1244"/>
      <c r="BL99" s="454"/>
      <c r="BM99" s="1313"/>
      <c r="BN99" s="1313"/>
      <c r="BO99" s="451"/>
      <c r="BP99" s="451"/>
      <c r="CJ99" s="451"/>
      <c r="DD99" s="451"/>
    </row>
    <row r="100" spans="1:269" x14ac:dyDescent="0.25">
      <c r="D100" s="22"/>
      <c r="E100" s="455"/>
      <c r="F100" s="461"/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1"/>
      <c r="Y100" s="461"/>
      <c r="Z100" s="461"/>
      <c r="AA100" s="461"/>
      <c r="AC100" s="16"/>
      <c r="AD100" s="455"/>
      <c r="AE100" s="455"/>
      <c r="AF100" s="455"/>
      <c r="AG100" s="455"/>
      <c r="AH100" s="455"/>
      <c r="AI100" s="455"/>
      <c r="AJ100" s="455"/>
      <c r="AK100" s="455"/>
      <c r="AL100" s="455"/>
      <c r="AM100" s="455"/>
      <c r="AN100" s="455"/>
      <c r="AO100" s="455"/>
      <c r="AP100" s="455"/>
      <c r="AQ100" s="455"/>
      <c r="AR100" s="455"/>
      <c r="AS100" s="455"/>
      <c r="AT100" s="455"/>
      <c r="AU100" s="455"/>
      <c r="AV100" s="456"/>
      <c r="AX100" s="561"/>
      <c r="AZ100" s="1263"/>
      <c r="BF100" s="13"/>
      <c r="BG100" s="514"/>
      <c r="BI100" s="464"/>
      <c r="BK100" s="1244"/>
      <c r="BL100" s="454"/>
      <c r="BM100" s="1313"/>
      <c r="BN100" s="1313"/>
      <c r="BO100" s="451"/>
      <c r="BP100" s="451"/>
      <c r="CJ100" s="451"/>
      <c r="DD100" s="451"/>
    </row>
    <row r="101" spans="1:269" x14ac:dyDescent="0.25">
      <c r="D101" s="22"/>
      <c r="E101" s="455"/>
      <c r="F101" s="461"/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  <c r="AC101" s="16"/>
      <c r="AD101" s="455"/>
      <c r="AE101" s="455"/>
      <c r="AF101" s="455"/>
      <c r="AG101" s="455"/>
      <c r="AH101" s="455"/>
      <c r="AI101" s="455"/>
      <c r="AJ101" s="455"/>
      <c r="AK101" s="455"/>
      <c r="AL101" s="455"/>
      <c r="AM101" s="455"/>
      <c r="AN101" s="455"/>
      <c r="AO101" s="455"/>
      <c r="AP101" s="455"/>
      <c r="AQ101" s="455"/>
      <c r="AR101" s="455"/>
      <c r="AS101" s="455"/>
      <c r="AT101" s="455"/>
      <c r="AU101" s="455"/>
      <c r="AX101" s="561"/>
      <c r="AZ101" s="1263"/>
      <c r="BF101" s="13"/>
      <c r="BG101" s="514"/>
      <c r="BI101" s="464"/>
      <c r="BK101" s="1244"/>
      <c r="BL101" s="454"/>
    </row>
    <row r="102" spans="1:269" x14ac:dyDescent="0.25">
      <c r="D102" s="22"/>
      <c r="E102" s="455"/>
      <c r="F102" s="461"/>
      <c r="G102" s="461"/>
      <c r="H102" s="461"/>
      <c r="I102" s="461"/>
      <c r="J102" s="461"/>
      <c r="K102" s="461"/>
      <c r="L102" s="461"/>
      <c r="M102" s="461"/>
      <c r="N102" s="461"/>
      <c r="O102" s="461"/>
      <c r="P102" s="461"/>
      <c r="Q102" s="461"/>
      <c r="R102" s="461"/>
      <c r="S102" s="461"/>
      <c r="T102" s="461"/>
      <c r="U102" s="461"/>
      <c r="V102" s="461"/>
      <c r="W102" s="461"/>
      <c r="X102" s="461"/>
      <c r="Y102" s="461"/>
      <c r="Z102" s="461"/>
      <c r="AA102" s="461"/>
      <c r="AC102" s="16"/>
      <c r="AD102" s="455"/>
      <c r="AE102" s="455"/>
      <c r="AF102" s="455"/>
      <c r="AG102" s="455"/>
      <c r="AH102" s="455"/>
      <c r="AI102" s="455"/>
      <c r="AJ102" s="455"/>
      <c r="AK102" s="455"/>
      <c r="AL102" s="455"/>
      <c r="AM102" s="455"/>
      <c r="AN102" s="455"/>
      <c r="AO102" s="455"/>
      <c r="AP102" s="455"/>
      <c r="AQ102" s="455"/>
      <c r="AR102" s="455"/>
      <c r="AS102" s="455"/>
      <c r="AT102" s="455"/>
      <c r="AU102" s="455"/>
      <c r="AX102" s="561"/>
      <c r="AZ102" s="1263"/>
      <c r="BF102" s="13"/>
      <c r="BG102" s="514"/>
      <c r="BI102" s="464"/>
      <c r="BK102" s="1244"/>
      <c r="BL102" s="454"/>
    </row>
    <row r="103" spans="1:269" x14ac:dyDescent="0.25">
      <c r="D103" s="22"/>
      <c r="E103" s="455"/>
      <c r="F103" s="461"/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C103" s="16"/>
      <c r="AD103" s="455"/>
      <c r="AE103" s="455"/>
      <c r="AF103" s="455"/>
      <c r="AG103" s="455"/>
      <c r="AH103" s="455"/>
      <c r="AI103" s="455"/>
      <c r="AJ103" s="455"/>
      <c r="AK103" s="455"/>
      <c r="AL103" s="455"/>
      <c r="AM103" s="455"/>
      <c r="AN103" s="455"/>
      <c r="AO103" s="455"/>
      <c r="AP103" s="455"/>
      <c r="AQ103" s="455"/>
      <c r="AR103" s="455"/>
      <c r="AS103" s="455"/>
      <c r="AT103" s="455"/>
      <c r="AU103" s="455"/>
      <c r="AX103" s="561"/>
      <c r="AZ103" s="1263"/>
      <c r="BF103" s="13"/>
      <c r="BG103" s="514"/>
      <c r="BI103" s="464"/>
      <c r="BK103" s="1244"/>
      <c r="BL103" s="454"/>
      <c r="DX103" s="465"/>
      <c r="DY103" s="465"/>
      <c r="DZ103" s="465"/>
      <c r="EA103" s="465"/>
      <c r="EB103" s="465"/>
      <c r="EC103" s="465"/>
      <c r="ED103" s="465"/>
      <c r="EE103" s="465"/>
      <c r="EF103" s="465"/>
      <c r="EG103" s="465"/>
      <c r="EH103" s="465"/>
      <c r="EI103" s="465"/>
      <c r="EJ103" s="465"/>
      <c r="EK103" s="465"/>
      <c r="EL103" s="465"/>
      <c r="EM103" s="465"/>
      <c r="EN103" s="465"/>
      <c r="EO103" s="465"/>
      <c r="EP103" s="465"/>
      <c r="EQ103" s="465"/>
      <c r="ER103" s="465"/>
      <c r="ES103" s="465"/>
      <c r="ET103" s="465"/>
      <c r="EU103" s="465"/>
      <c r="EV103" s="465"/>
      <c r="EW103" s="465"/>
      <c r="EX103" s="465"/>
      <c r="EY103" s="465"/>
      <c r="EZ103" s="465"/>
      <c r="FA103" s="465"/>
      <c r="FB103" s="465"/>
      <c r="FC103" s="465"/>
      <c r="FD103" s="465"/>
      <c r="FE103" s="465"/>
      <c r="FF103" s="465"/>
      <c r="FG103" s="465"/>
      <c r="FH103" s="465"/>
      <c r="FI103" s="465"/>
      <c r="FJ103" s="465"/>
      <c r="FK103" s="465"/>
      <c r="FL103" s="465"/>
      <c r="FM103" s="465"/>
      <c r="FN103" s="465"/>
      <c r="FO103" s="465"/>
      <c r="FP103" s="465"/>
      <c r="FQ103" s="465"/>
      <c r="FR103" s="465"/>
      <c r="FS103" s="465"/>
      <c r="FT103" s="465"/>
      <c r="FU103" s="465"/>
      <c r="FV103" s="465"/>
      <c r="FW103" s="465"/>
      <c r="FX103" s="465"/>
      <c r="FY103" s="465"/>
      <c r="FZ103" s="465"/>
      <c r="GA103" s="465"/>
      <c r="GB103" s="465"/>
      <c r="GC103" s="465"/>
      <c r="GD103" s="465"/>
      <c r="GE103" s="465"/>
      <c r="GF103" s="465"/>
      <c r="GG103" s="465"/>
      <c r="GH103" s="465"/>
      <c r="GI103" s="465"/>
      <c r="GJ103" s="465"/>
      <c r="GK103" s="465"/>
      <c r="GL103" s="465"/>
      <c r="GM103" s="465"/>
      <c r="GN103" s="465"/>
      <c r="GO103" s="465"/>
      <c r="GP103" s="465"/>
      <c r="GQ103" s="465"/>
      <c r="GR103" s="465"/>
      <c r="GS103" s="465"/>
      <c r="GT103" s="465"/>
      <c r="GU103" s="465"/>
      <c r="GV103" s="465"/>
      <c r="GW103" s="465"/>
      <c r="GX103" s="465"/>
      <c r="GY103" s="465"/>
      <c r="GZ103" s="465"/>
      <c r="HA103" s="465"/>
      <c r="HB103" s="465"/>
      <c r="HC103" s="465"/>
      <c r="HD103" s="465"/>
      <c r="HE103" s="465"/>
      <c r="HF103" s="465"/>
      <c r="HG103" s="465"/>
      <c r="HH103" s="465"/>
      <c r="HI103" s="465"/>
      <c r="HJ103" s="465"/>
      <c r="HK103" s="465"/>
      <c r="HL103" s="465"/>
      <c r="HM103" s="465"/>
      <c r="HN103" s="465"/>
      <c r="HO103" s="465"/>
      <c r="HP103" s="465"/>
      <c r="HQ103" s="465"/>
      <c r="HR103" s="465"/>
      <c r="HS103" s="465"/>
      <c r="HT103" s="465"/>
      <c r="HU103" s="465"/>
      <c r="HV103" s="465"/>
      <c r="HW103" s="465"/>
      <c r="HX103" s="465"/>
      <c r="HY103" s="465"/>
      <c r="HZ103" s="465"/>
      <c r="IA103" s="465"/>
      <c r="IB103" s="465"/>
      <c r="IC103" s="465"/>
      <c r="ID103" s="465"/>
      <c r="IE103" s="465"/>
      <c r="IF103" s="465"/>
      <c r="IG103" s="465"/>
      <c r="IH103" s="465"/>
      <c r="II103" s="465"/>
      <c r="IJ103" s="465"/>
      <c r="IK103" s="465"/>
      <c r="IL103" s="465"/>
      <c r="IM103" s="465"/>
      <c r="IN103" s="465"/>
      <c r="IO103" s="465"/>
      <c r="IP103" s="465"/>
      <c r="IQ103" s="465"/>
      <c r="IR103" s="465"/>
      <c r="IS103" s="465"/>
      <c r="IT103" s="465"/>
      <c r="IU103" s="465"/>
      <c r="IV103" s="465"/>
      <c r="IW103" s="465"/>
      <c r="IX103" s="465"/>
      <c r="IY103" s="465"/>
      <c r="IZ103" s="465"/>
      <c r="JA103" s="465"/>
      <c r="JB103" s="465"/>
      <c r="JC103" s="465"/>
      <c r="JD103" s="465"/>
      <c r="JE103" s="465"/>
      <c r="JF103" s="465"/>
      <c r="JG103" s="465"/>
      <c r="JH103" s="465"/>
      <c r="JI103" s="465"/>
    </row>
    <row r="104" spans="1:269" x14ac:dyDescent="0.25">
      <c r="D104" s="22"/>
      <c r="E104" s="455"/>
      <c r="F104" s="461"/>
      <c r="G104" s="461"/>
      <c r="H104" s="461"/>
      <c r="I104" s="461"/>
      <c r="J104" s="461"/>
      <c r="K104" s="461"/>
      <c r="L104" s="461"/>
      <c r="M104" s="461"/>
      <c r="N104" s="461"/>
      <c r="O104" s="461"/>
      <c r="P104" s="461"/>
      <c r="Q104" s="461"/>
      <c r="R104" s="461"/>
      <c r="S104" s="461"/>
      <c r="T104" s="461"/>
      <c r="U104" s="461"/>
      <c r="V104" s="461"/>
      <c r="W104" s="461"/>
      <c r="X104" s="461"/>
      <c r="Y104" s="461"/>
      <c r="Z104" s="461"/>
      <c r="AA104" s="461"/>
      <c r="AC104" s="16"/>
      <c r="AD104" s="455"/>
      <c r="AE104" s="455"/>
      <c r="AF104" s="455"/>
      <c r="AG104" s="455"/>
      <c r="AH104" s="455"/>
      <c r="AI104" s="455"/>
      <c r="AJ104" s="455"/>
      <c r="AK104" s="455"/>
      <c r="AL104" s="455"/>
      <c r="AM104" s="455"/>
      <c r="AN104" s="455"/>
      <c r="AO104" s="455"/>
      <c r="AP104" s="455"/>
      <c r="AQ104" s="455"/>
      <c r="AR104" s="455"/>
      <c r="AS104" s="455"/>
      <c r="AT104" s="455"/>
      <c r="AU104" s="455"/>
      <c r="AX104" s="561"/>
      <c r="AZ104" s="1263"/>
      <c r="BF104" s="13"/>
      <c r="BG104" s="514"/>
      <c r="BI104" s="464"/>
      <c r="BK104" s="1244"/>
      <c r="BL104" s="454"/>
      <c r="DX104" s="465"/>
      <c r="DY104" s="465"/>
      <c r="DZ104" s="465"/>
      <c r="EA104" s="465"/>
      <c r="EB104" s="465"/>
      <c r="EC104" s="465"/>
      <c r="ED104" s="465"/>
      <c r="EE104" s="465"/>
      <c r="EF104" s="465"/>
      <c r="EG104" s="465"/>
      <c r="EH104" s="465"/>
      <c r="EI104" s="465"/>
      <c r="EJ104" s="465"/>
      <c r="EK104" s="465"/>
      <c r="EL104" s="465"/>
      <c r="EM104" s="465"/>
      <c r="EN104" s="465"/>
      <c r="EO104" s="465"/>
      <c r="EP104" s="465"/>
      <c r="EQ104" s="465"/>
      <c r="ER104" s="465"/>
      <c r="ES104" s="465"/>
      <c r="ET104" s="465"/>
      <c r="EU104" s="465"/>
      <c r="EV104" s="465"/>
      <c r="EW104" s="465"/>
      <c r="EX104" s="465"/>
      <c r="EY104" s="465"/>
      <c r="EZ104" s="465"/>
      <c r="FA104" s="465"/>
      <c r="FB104" s="465"/>
      <c r="FC104" s="465"/>
      <c r="FD104" s="465"/>
      <c r="FE104" s="465"/>
      <c r="FF104" s="465"/>
      <c r="FG104" s="465"/>
      <c r="FH104" s="465"/>
      <c r="FI104" s="465"/>
      <c r="FJ104" s="465"/>
      <c r="FK104" s="465"/>
      <c r="FL104" s="465"/>
      <c r="FM104" s="465"/>
      <c r="FN104" s="465"/>
      <c r="FO104" s="465"/>
      <c r="FP104" s="465"/>
      <c r="FQ104" s="465"/>
      <c r="FR104" s="465"/>
      <c r="FS104" s="465"/>
      <c r="FT104" s="465"/>
      <c r="FU104" s="465"/>
      <c r="FV104" s="465"/>
      <c r="FW104" s="465"/>
      <c r="FX104" s="465"/>
      <c r="FY104" s="465"/>
      <c r="FZ104" s="465"/>
      <c r="GA104" s="465"/>
      <c r="GB104" s="465"/>
      <c r="GC104" s="465"/>
      <c r="GD104" s="465"/>
      <c r="GE104" s="465"/>
      <c r="GF104" s="465"/>
      <c r="GG104" s="465"/>
      <c r="GH104" s="465"/>
      <c r="GI104" s="465"/>
      <c r="GJ104" s="465"/>
      <c r="GK104" s="465"/>
      <c r="GL104" s="465"/>
      <c r="GM104" s="465"/>
      <c r="GN104" s="465"/>
      <c r="GO104" s="465"/>
      <c r="GP104" s="465"/>
      <c r="GQ104" s="465"/>
      <c r="GR104" s="465"/>
      <c r="GS104" s="465"/>
      <c r="GT104" s="465"/>
      <c r="GU104" s="465"/>
      <c r="GV104" s="465"/>
      <c r="GW104" s="465"/>
      <c r="GX104" s="465"/>
      <c r="GY104" s="465"/>
      <c r="GZ104" s="465"/>
      <c r="HA104" s="465"/>
      <c r="HB104" s="465"/>
      <c r="HC104" s="465"/>
      <c r="HD104" s="465"/>
      <c r="HE104" s="465"/>
      <c r="HF104" s="465"/>
      <c r="HG104" s="465"/>
      <c r="HH104" s="465"/>
      <c r="HI104" s="465"/>
      <c r="HJ104" s="465"/>
      <c r="HK104" s="465"/>
      <c r="HL104" s="465"/>
      <c r="HM104" s="465"/>
      <c r="HN104" s="465"/>
      <c r="HO104" s="465"/>
      <c r="HP104" s="465"/>
      <c r="HQ104" s="465"/>
      <c r="HR104" s="465"/>
      <c r="HS104" s="465"/>
      <c r="HT104" s="465"/>
      <c r="HU104" s="465"/>
      <c r="HV104" s="465"/>
      <c r="HW104" s="465"/>
      <c r="HX104" s="465"/>
      <c r="HY104" s="465"/>
      <c r="HZ104" s="465"/>
      <c r="IA104" s="465"/>
      <c r="IB104" s="465"/>
      <c r="IC104" s="465"/>
      <c r="ID104" s="465"/>
      <c r="IE104" s="465"/>
      <c r="IF104" s="465"/>
      <c r="IG104" s="465"/>
      <c r="IH104" s="465"/>
      <c r="II104" s="465"/>
      <c r="IJ104" s="465"/>
      <c r="IK104" s="465"/>
      <c r="IL104" s="465"/>
      <c r="IM104" s="465"/>
      <c r="IN104" s="465"/>
      <c r="IO104" s="465"/>
      <c r="IP104" s="465"/>
      <c r="IQ104" s="465"/>
      <c r="IR104" s="465"/>
      <c r="IS104" s="465"/>
      <c r="IT104" s="465"/>
      <c r="IU104" s="465"/>
      <c r="IV104" s="465"/>
      <c r="IW104" s="465"/>
      <c r="IX104" s="465"/>
      <c r="IY104" s="465"/>
      <c r="IZ104" s="465"/>
      <c r="JA104" s="465"/>
      <c r="JB104" s="465"/>
      <c r="JC104" s="465"/>
      <c r="JD104" s="465"/>
      <c r="JE104" s="465"/>
      <c r="JF104" s="465"/>
      <c r="JG104" s="465"/>
      <c r="JH104" s="465"/>
      <c r="JI104" s="465"/>
    </row>
    <row r="105" spans="1:269" x14ac:dyDescent="0.25">
      <c r="D105" s="22"/>
      <c r="E105" s="455"/>
      <c r="F105" s="461"/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C105" s="16"/>
      <c r="AD105" s="455"/>
      <c r="AE105" s="455"/>
      <c r="AF105" s="455"/>
      <c r="AG105" s="455"/>
      <c r="AH105" s="455"/>
      <c r="AI105" s="455"/>
      <c r="AJ105" s="455"/>
      <c r="AK105" s="455"/>
      <c r="AL105" s="455"/>
      <c r="AM105" s="455"/>
      <c r="AN105" s="455"/>
      <c r="AO105" s="455"/>
      <c r="AP105" s="455"/>
      <c r="AQ105" s="455"/>
      <c r="AR105" s="455"/>
      <c r="AS105" s="455"/>
      <c r="AT105" s="455"/>
      <c r="AU105" s="455"/>
      <c r="AX105" s="561"/>
      <c r="AZ105" s="1263"/>
      <c r="BF105" s="13"/>
      <c r="BG105" s="514"/>
      <c r="BI105" s="464"/>
      <c r="BK105" s="1244"/>
      <c r="BL105" s="454"/>
      <c r="DX105" s="465"/>
      <c r="DY105" s="465"/>
      <c r="DZ105" s="465"/>
      <c r="EA105" s="465"/>
      <c r="EB105" s="465"/>
      <c r="EC105" s="465"/>
      <c r="ED105" s="465"/>
      <c r="EE105" s="465"/>
      <c r="EF105" s="465"/>
      <c r="EG105" s="465"/>
      <c r="EH105" s="465"/>
      <c r="EI105" s="465"/>
      <c r="EJ105" s="465"/>
      <c r="EK105" s="465"/>
      <c r="EL105" s="465"/>
      <c r="EM105" s="465"/>
      <c r="EN105" s="465"/>
      <c r="EO105" s="465"/>
      <c r="EP105" s="465"/>
      <c r="EQ105" s="465"/>
      <c r="ER105" s="465"/>
      <c r="ES105" s="465"/>
      <c r="ET105" s="465"/>
      <c r="EU105" s="465"/>
      <c r="EV105" s="465"/>
      <c r="EW105" s="465"/>
      <c r="EX105" s="465"/>
      <c r="EY105" s="465"/>
      <c r="EZ105" s="465"/>
      <c r="FA105" s="465"/>
      <c r="FB105" s="465"/>
      <c r="FC105" s="465"/>
      <c r="FD105" s="465"/>
      <c r="FE105" s="465"/>
      <c r="FF105" s="465"/>
      <c r="FG105" s="465"/>
      <c r="FH105" s="465"/>
      <c r="FI105" s="465"/>
      <c r="FJ105" s="465"/>
      <c r="FK105" s="465"/>
      <c r="FL105" s="465"/>
      <c r="FM105" s="465"/>
      <c r="FN105" s="465"/>
      <c r="FO105" s="465"/>
      <c r="FP105" s="465"/>
      <c r="FQ105" s="465"/>
      <c r="FR105" s="465"/>
      <c r="FS105" s="465"/>
      <c r="FT105" s="465"/>
      <c r="FU105" s="465"/>
      <c r="FV105" s="465"/>
      <c r="FW105" s="465"/>
      <c r="FX105" s="465"/>
      <c r="FY105" s="465"/>
      <c r="FZ105" s="465"/>
      <c r="GA105" s="465"/>
      <c r="GB105" s="465"/>
      <c r="GC105" s="465"/>
      <c r="GD105" s="465"/>
      <c r="GE105" s="465"/>
      <c r="GF105" s="465"/>
      <c r="GG105" s="465"/>
      <c r="GH105" s="465"/>
      <c r="GI105" s="465"/>
      <c r="GJ105" s="465"/>
      <c r="GK105" s="465"/>
      <c r="GL105" s="465"/>
      <c r="GM105" s="465"/>
      <c r="GN105" s="465"/>
      <c r="GO105" s="465"/>
      <c r="GP105" s="465"/>
      <c r="GQ105" s="465"/>
      <c r="GR105" s="465"/>
      <c r="GS105" s="465"/>
      <c r="GT105" s="465"/>
      <c r="GU105" s="465"/>
      <c r="GV105" s="465"/>
      <c r="GW105" s="465"/>
      <c r="GX105" s="465"/>
      <c r="GY105" s="465"/>
      <c r="GZ105" s="465"/>
      <c r="HA105" s="465"/>
      <c r="HB105" s="465"/>
      <c r="HC105" s="465"/>
      <c r="HD105" s="465"/>
      <c r="HE105" s="465"/>
      <c r="HF105" s="465"/>
      <c r="HG105" s="465"/>
      <c r="HH105" s="465"/>
      <c r="HI105" s="465"/>
      <c r="HJ105" s="465"/>
      <c r="HK105" s="465"/>
      <c r="HL105" s="465"/>
      <c r="HM105" s="465"/>
      <c r="HN105" s="465"/>
      <c r="HO105" s="465"/>
      <c r="HP105" s="465"/>
      <c r="HQ105" s="465"/>
      <c r="HR105" s="465"/>
      <c r="HS105" s="465"/>
      <c r="HT105" s="465"/>
      <c r="HU105" s="465"/>
      <c r="HV105" s="465"/>
      <c r="HW105" s="465"/>
      <c r="HX105" s="465"/>
      <c r="HY105" s="465"/>
      <c r="HZ105" s="465"/>
      <c r="IA105" s="465"/>
      <c r="IB105" s="465"/>
      <c r="IC105" s="465"/>
      <c r="ID105" s="465"/>
      <c r="IE105" s="465"/>
      <c r="IF105" s="465"/>
      <c r="IG105" s="465"/>
      <c r="IH105" s="465"/>
      <c r="II105" s="465"/>
      <c r="IJ105" s="465"/>
      <c r="IK105" s="465"/>
      <c r="IL105" s="465"/>
      <c r="IM105" s="465"/>
      <c r="IN105" s="465"/>
      <c r="IO105" s="465"/>
      <c r="IP105" s="465"/>
      <c r="IQ105" s="465"/>
      <c r="IR105" s="465"/>
      <c r="IS105" s="465"/>
      <c r="IT105" s="465"/>
      <c r="IU105" s="465"/>
      <c r="IV105" s="465"/>
      <c r="IW105" s="465"/>
      <c r="IX105" s="465"/>
      <c r="IY105" s="465"/>
      <c r="IZ105" s="465"/>
      <c r="JA105" s="465"/>
      <c r="JB105" s="465"/>
      <c r="JC105" s="465"/>
      <c r="JD105" s="465"/>
      <c r="JE105" s="465"/>
      <c r="JF105" s="465"/>
      <c r="JG105" s="465"/>
      <c r="JH105" s="465"/>
      <c r="JI105" s="465"/>
    </row>
    <row r="106" spans="1:269" x14ac:dyDescent="0.25">
      <c r="D106" s="22"/>
      <c r="E106" s="455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461"/>
      <c r="V106" s="461"/>
      <c r="W106" s="461"/>
      <c r="X106" s="461"/>
      <c r="Y106" s="461"/>
      <c r="Z106" s="461"/>
      <c r="AA106" s="461"/>
      <c r="AC106" s="16"/>
      <c r="AD106" s="455"/>
      <c r="AE106" s="455"/>
      <c r="AF106" s="455"/>
      <c r="AG106" s="455"/>
      <c r="AH106" s="455"/>
      <c r="AI106" s="455"/>
      <c r="AJ106" s="455"/>
      <c r="AK106" s="455"/>
      <c r="AL106" s="455"/>
      <c r="AM106" s="455"/>
      <c r="AN106" s="455"/>
      <c r="AO106" s="455"/>
      <c r="AP106" s="455"/>
      <c r="AQ106" s="455"/>
      <c r="AR106" s="455"/>
      <c r="AS106" s="455"/>
      <c r="AT106" s="455"/>
      <c r="AU106" s="455"/>
      <c r="AX106" s="561"/>
      <c r="AZ106" s="1263"/>
      <c r="BF106" s="13"/>
      <c r="BG106" s="514"/>
      <c r="BI106" s="464"/>
      <c r="BK106" s="1244"/>
      <c r="BL106" s="454"/>
      <c r="DX106" s="465"/>
      <c r="DY106" s="465"/>
      <c r="DZ106" s="465"/>
      <c r="EA106" s="465"/>
      <c r="EB106" s="465"/>
      <c r="EC106" s="465"/>
      <c r="ED106" s="465"/>
      <c r="EE106" s="465"/>
      <c r="EF106" s="465"/>
      <c r="EG106" s="465"/>
      <c r="EH106" s="465"/>
      <c r="EI106" s="465"/>
      <c r="EJ106" s="465"/>
      <c r="EK106" s="465"/>
      <c r="EL106" s="465"/>
      <c r="EM106" s="465"/>
      <c r="EN106" s="465"/>
      <c r="EO106" s="465"/>
      <c r="EP106" s="465"/>
      <c r="EQ106" s="465"/>
      <c r="ER106" s="465"/>
      <c r="ES106" s="465"/>
      <c r="ET106" s="465"/>
      <c r="EU106" s="465"/>
      <c r="EV106" s="465"/>
      <c r="EW106" s="465"/>
      <c r="EX106" s="465"/>
      <c r="EY106" s="465"/>
      <c r="EZ106" s="465"/>
      <c r="FA106" s="465"/>
      <c r="FB106" s="465"/>
      <c r="FC106" s="465"/>
      <c r="FD106" s="465"/>
      <c r="FE106" s="465"/>
      <c r="FF106" s="465"/>
      <c r="FG106" s="465"/>
      <c r="FH106" s="465"/>
      <c r="FI106" s="465"/>
      <c r="FJ106" s="465"/>
      <c r="FK106" s="465"/>
      <c r="FL106" s="465"/>
      <c r="FM106" s="465"/>
      <c r="FN106" s="465"/>
      <c r="FO106" s="465"/>
      <c r="FP106" s="465"/>
      <c r="FQ106" s="465"/>
      <c r="FR106" s="465"/>
      <c r="FS106" s="465"/>
      <c r="FT106" s="465"/>
      <c r="FU106" s="465"/>
      <c r="FV106" s="465"/>
      <c r="FW106" s="465"/>
      <c r="FX106" s="465"/>
      <c r="FY106" s="465"/>
      <c r="FZ106" s="465"/>
      <c r="GA106" s="465"/>
      <c r="GB106" s="465"/>
      <c r="GC106" s="465"/>
      <c r="GD106" s="465"/>
      <c r="GE106" s="465"/>
      <c r="GF106" s="465"/>
      <c r="GG106" s="465"/>
      <c r="GH106" s="465"/>
      <c r="GI106" s="465"/>
      <c r="GJ106" s="465"/>
      <c r="GK106" s="465"/>
      <c r="GL106" s="465"/>
      <c r="GM106" s="465"/>
      <c r="GN106" s="465"/>
      <c r="GO106" s="465"/>
      <c r="GP106" s="465"/>
      <c r="GQ106" s="465"/>
      <c r="GR106" s="465"/>
      <c r="GS106" s="465"/>
      <c r="GT106" s="465"/>
      <c r="GU106" s="465"/>
      <c r="GV106" s="465"/>
      <c r="GW106" s="465"/>
      <c r="GX106" s="465"/>
      <c r="GY106" s="465"/>
      <c r="GZ106" s="465"/>
      <c r="HA106" s="465"/>
      <c r="HB106" s="465"/>
      <c r="HC106" s="465"/>
      <c r="HD106" s="465"/>
      <c r="HE106" s="465"/>
      <c r="HF106" s="465"/>
      <c r="HG106" s="465"/>
      <c r="HH106" s="465"/>
      <c r="HI106" s="465"/>
      <c r="HJ106" s="465"/>
      <c r="HK106" s="465"/>
      <c r="HL106" s="465"/>
      <c r="HM106" s="465"/>
      <c r="HN106" s="465"/>
      <c r="HO106" s="465"/>
      <c r="HP106" s="465"/>
      <c r="HQ106" s="465"/>
      <c r="HR106" s="465"/>
      <c r="HS106" s="465"/>
      <c r="HT106" s="465"/>
      <c r="HU106" s="465"/>
      <c r="HV106" s="465"/>
      <c r="HW106" s="465"/>
      <c r="HX106" s="465"/>
      <c r="HY106" s="465"/>
      <c r="HZ106" s="465"/>
      <c r="IA106" s="465"/>
      <c r="IB106" s="465"/>
      <c r="IC106" s="465"/>
      <c r="ID106" s="465"/>
      <c r="IE106" s="465"/>
      <c r="IF106" s="465"/>
      <c r="IG106" s="465"/>
      <c r="IH106" s="465"/>
      <c r="II106" s="465"/>
      <c r="IJ106" s="465"/>
      <c r="IK106" s="465"/>
      <c r="IL106" s="465"/>
      <c r="IM106" s="465"/>
      <c r="IN106" s="465"/>
      <c r="IO106" s="465"/>
      <c r="IP106" s="465"/>
      <c r="IQ106" s="465"/>
      <c r="IR106" s="465"/>
      <c r="IS106" s="465"/>
      <c r="IT106" s="465"/>
      <c r="IU106" s="465"/>
      <c r="IV106" s="465"/>
      <c r="IW106" s="465"/>
      <c r="IX106" s="465"/>
      <c r="IY106" s="465"/>
      <c r="IZ106" s="465"/>
      <c r="JA106" s="465"/>
      <c r="JB106" s="465"/>
      <c r="JC106" s="465"/>
      <c r="JD106" s="465"/>
      <c r="JE106" s="465"/>
      <c r="JF106" s="465"/>
      <c r="JG106" s="465"/>
      <c r="JH106" s="465"/>
      <c r="JI106" s="465"/>
    </row>
    <row r="107" spans="1:269" x14ac:dyDescent="0.25">
      <c r="D107" s="22"/>
      <c r="E107" s="455"/>
      <c r="F107" s="461"/>
      <c r="G107" s="461"/>
      <c r="H107" s="461"/>
      <c r="I107" s="461"/>
      <c r="J107" s="461"/>
      <c r="K107" s="461"/>
      <c r="L107" s="461"/>
      <c r="M107" s="461"/>
      <c r="N107" s="461"/>
      <c r="O107" s="461"/>
      <c r="P107" s="461"/>
      <c r="Q107" s="461"/>
      <c r="R107" s="461"/>
      <c r="S107" s="461"/>
      <c r="T107" s="461"/>
      <c r="U107" s="461"/>
      <c r="V107" s="461"/>
      <c r="W107" s="461"/>
      <c r="X107" s="461"/>
      <c r="Y107" s="461"/>
      <c r="Z107" s="461"/>
      <c r="AA107" s="461"/>
      <c r="AC107" s="16"/>
      <c r="AD107" s="455"/>
      <c r="AE107" s="455"/>
      <c r="AF107" s="455"/>
      <c r="AG107" s="455"/>
      <c r="AH107" s="455"/>
      <c r="AI107" s="455"/>
      <c r="AJ107" s="455"/>
      <c r="AK107" s="455"/>
      <c r="AL107" s="455"/>
      <c r="AM107" s="455"/>
      <c r="AN107" s="455"/>
      <c r="AO107" s="455"/>
      <c r="AP107" s="455"/>
      <c r="AQ107" s="455"/>
      <c r="AR107" s="455"/>
      <c r="AS107" s="455"/>
      <c r="AT107" s="455"/>
      <c r="AU107" s="455"/>
      <c r="AX107" s="561"/>
      <c r="AZ107" s="1263"/>
      <c r="BF107" s="13"/>
      <c r="BG107" s="514"/>
      <c r="BI107" s="464"/>
      <c r="BK107" s="1244"/>
      <c r="BL107" s="454"/>
      <c r="DX107" s="465"/>
      <c r="DY107" s="465"/>
      <c r="DZ107" s="465"/>
      <c r="EA107" s="465"/>
      <c r="EB107" s="465"/>
      <c r="EC107" s="465"/>
      <c r="ED107" s="465"/>
      <c r="EE107" s="465"/>
      <c r="EF107" s="465"/>
      <c r="EG107" s="465"/>
      <c r="EH107" s="465"/>
      <c r="EI107" s="465"/>
      <c r="EJ107" s="465"/>
      <c r="EK107" s="465"/>
      <c r="EL107" s="465"/>
      <c r="EM107" s="465"/>
      <c r="EN107" s="465"/>
      <c r="EO107" s="465"/>
      <c r="EP107" s="465"/>
      <c r="EQ107" s="465"/>
      <c r="ER107" s="465"/>
      <c r="ES107" s="465"/>
      <c r="ET107" s="465"/>
      <c r="EU107" s="465"/>
      <c r="EV107" s="465"/>
      <c r="EW107" s="465"/>
      <c r="EX107" s="465"/>
      <c r="EY107" s="465"/>
      <c r="EZ107" s="465"/>
      <c r="FA107" s="465"/>
      <c r="FB107" s="465"/>
      <c r="FC107" s="465"/>
      <c r="FD107" s="465"/>
      <c r="FE107" s="465"/>
      <c r="FF107" s="465"/>
      <c r="FG107" s="465"/>
      <c r="FH107" s="465"/>
      <c r="FI107" s="465"/>
      <c r="FJ107" s="465"/>
      <c r="FK107" s="465"/>
      <c r="FL107" s="465"/>
      <c r="FM107" s="465"/>
      <c r="FN107" s="465"/>
      <c r="FO107" s="465"/>
      <c r="FP107" s="465"/>
      <c r="FQ107" s="465"/>
      <c r="FR107" s="465"/>
      <c r="FS107" s="465"/>
      <c r="FT107" s="465"/>
      <c r="FU107" s="465"/>
      <c r="FV107" s="465"/>
      <c r="FW107" s="465"/>
      <c r="FX107" s="465"/>
      <c r="FY107" s="465"/>
      <c r="FZ107" s="465"/>
      <c r="GA107" s="465"/>
      <c r="GB107" s="465"/>
      <c r="GC107" s="465"/>
      <c r="GD107" s="465"/>
      <c r="GE107" s="465"/>
      <c r="GF107" s="465"/>
      <c r="GG107" s="465"/>
      <c r="GH107" s="465"/>
      <c r="GI107" s="465"/>
      <c r="GJ107" s="465"/>
      <c r="GK107" s="465"/>
      <c r="GL107" s="465"/>
      <c r="GM107" s="465"/>
      <c r="GN107" s="465"/>
      <c r="GO107" s="465"/>
      <c r="GP107" s="465"/>
      <c r="GQ107" s="465"/>
      <c r="GR107" s="465"/>
      <c r="GS107" s="465"/>
      <c r="GT107" s="465"/>
      <c r="GU107" s="465"/>
      <c r="GV107" s="465"/>
      <c r="GW107" s="465"/>
      <c r="GX107" s="465"/>
      <c r="GY107" s="465"/>
      <c r="GZ107" s="465"/>
      <c r="HA107" s="465"/>
      <c r="HB107" s="465"/>
      <c r="HC107" s="465"/>
      <c r="HD107" s="465"/>
      <c r="HE107" s="465"/>
      <c r="HF107" s="465"/>
      <c r="HG107" s="465"/>
      <c r="HH107" s="465"/>
      <c r="HI107" s="465"/>
      <c r="HJ107" s="465"/>
      <c r="HK107" s="465"/>
      <c r="HL107" s="465"/>
      <c r="HM107" s="465"/>
      <c r="HN107" s="465"/>
      <c r="HO107" s="465"/>
      <c r="HP107" s="465"/>
      <c r="HQ107" s="465"/>
      <c r="HR107" s="465"/>
      <c r="HS107" s="465"/>
      <c r="HT107" s="465"/>
      <c r="HU107" s="465"/>
      <c r="HV107" s="465"/>
      <c r="HW107" s="465"/>
      <c r="HX107" s="465"/>
      <c r="HY107" s="465"/>
      <c r="HZ107" s="465"/>
      <c r="IA107" s="465"/>
      <c r="IB107" s="465"/>
      <c r="IC107" s="465"/>
      <c r="ID107" s="465"/>
      <c r="IE107" s="465"/>
      <c r="IF107" s="465"/>
      <c r="IG107" s="465"/>
      <c r="IH107" s="465"/>
      <c r="II107" s="465"/>
      <c r="IJ107" s="465"/>
      <c r="IK107" s="465"/>
      <c r="IL107" s="465"/>
      <c r="IM107" s="465"/>
      <c r="IN107" s="465"/>
      <c r="IO107" s="465"/>
      <c r="IP107" s="465"/>
      <c r="IQ107" s="465"/>
      <c r="IR107" s="465"/>
      <c r="IS107" s="465"/>
      <c r="IT107" s="465"/>
      <c r="IU107" s="465"/>
      <c r="IV107" s="465"/>
      <c r="IW107" s="465"/>
      <c r="IX107" s="465"/>
      <c r="IY107" s="465"/>
      <c r="IZ107" s="465"/>
      <c r="JA107" s="465"/>
      <c r="JB107" s="465"/>
      <c r="JC107" s="465"/>
      <c r="JD107" s="465"/>
      <c r="JE107" s="465"/>
      <c r="JF107" s="465"/>
      <c r="JG107" s="465"/>
      <c r="JH107" s="465"/>
      <c r="JI107" s="465"/>
    </row>
    <row r="108" spans="1:269" x14ac:dyDescent="0.25">
      <c r="D108" s="22"/>
      <c r="E108" s="455"/>
      <c r="F108" s="461"/>
      <c r="G108" s="461"/>
      <c r="H108" s="461"/>
      <c r="I108" s="461"/>
      <c r="J108" s="461"/>
      <c r="K108" s="461"/>
      <c r="L108" s="461"/>
      <c r="M108" s="461"/>
      <c r="N108" s="461"/>
      <c r="O108" s="461"/>
      <c r="P108" s="461"/>
      <c r="Q108" s="461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C108" s="16"/>
      <c r="AD108" s="455"/>
      <c r="AE108" s="455"/>
      <c r="AF108" s="455"/>
      <c r="AG108" s="455"/>
      <c r="AH108" s="455"/>
      <c r="AI108" s="455"/>
      <c r="AJ108" s="455"/>
      <c r="AK108" s="455"/>
      <c r="AL108" s="455"/>
      <c r="AM108" s="455"/>
      <c r="AN108" s="455"/>
      <c r="AO108" s="455"/>
      <c r="AP108" s="455"/>
      <c r="AQ108" s="455"/>
      <c r="AR108" s="455"/>
      <c r="AS108" s="455"/>
      <c r="AT108" s="455"/>
      <c r="AU108" s="455"/>
      <c r="AX108" s="561"/>
      <c r="AZ108" s="1263"/>
      <c r="BF108" s="13"/>
      <c r="BG108" s="514"/>
      <c r="BI108" s="464"/>
      <c r="BK108" s="1244"/>
      <c r="BL108" s="454"/>
      <c r="DX108" s="465"/>
      <c r="DY108" s="465"/>
      <c r="DZ108" s="465"/>
      <c r="EA108" s="465"/>
      <c r="EB108" s="465"/>
      <c r="EC108" s="465"/>
      <c r="ED108" s="465"/>
      <c r="EE108" s="465"/>
      <c r="EF108" s="465"/>
      <c r="EG108" s="465"/>
      <c r="EH108" s="465"/>
      <c r="EI108" s="465"/>
      <c r="EJ108" s="465"/>
      <c r="EK108" s="465"/>
      <c r="EL108" s="465"/>
      <c r="EM108" s="465"/>
      <c r="EN108" s="465"/>
      <c r="EO108" s="465"/>
      <c r="EP108" s="465"/>
      <c r="EQ108" s="465"/>
      <c r="ER108" s="465"/>
      <c r="ES108" s="465"/>
      <c r="ET108" s="465"/>
      <c r="EU108" s="465"/>
      <c r="EV108" s="465"/>
      <c r="EW108" s="465"/>
      <c r="EX108" s="465"/>
      <c r="EY108" s="465"/>
      <c r="EZ108" s="465"/>
      <c r="FA108" s="465"/>
      <c r="FB108" s="465"/>
      <c r="FC108" s="465"/>
      <c r="FD108" s="465"/>
      <c r="FE108" s="465"/>
      <c r="FF108" s="465"/>
      <c r="FG108" s="465"/>
      <c r="FH108" s="465"/>
      <c r="FI108" s="465"/>
      <c r="FJ108" s="465"/>
      <c r="FK108" s="465"/>
      <c r="FL108" s="465"/>
      <c r="FM108" s="465"/>
      <c r="FN108" s="465"/>
      <c r="FO108" s="465"/>
      <c r="FP108" s="465"/>
      <c r="FQ108" s="465"/>
      <c r="FR108" s="465"/>
      <c r="FS108" s="465"/>
      <c r="FT108" s="465"/>
      <c r="FU108" s="465"/>
      <c r="FV108" s="465"/>
      <c r="FW108" s="465"/>
      <c r="FX108" s="465"/>
      <c r="FY108" s="465"/>
      <c r="FZ108" s="465"/>
      <c r="GA108" s="465"/>
      <c r="GB108" s="465"/>
      <c r="GC108" s="465"/>
      <c r="GD108" s="465"/>
      <c r="GE108" s="465"/>
      <c r="GF108" s="465"/>
      <c r="GG108" s="465"/>
      <c r="GH108" s="465"/>
      <c r="GI108" s="465"/>
      <c r="GJ108" s="465"/>
      <c r="GK108" s="465"/>
      <c r="GL108" s="465"/>
      <c r="GM108" s="465"/>
      <c r="GN108" s="465"/>
      <c r="GO108" s="465"/>
      <c r="GP108" s="465"/>
      <c r="GQ108" s="465"/>
      <c r="GR108" s="465"/>
      <c r="GS108" s="465"/>
      <c r="GT108" s="465"/>
      <c r="GU108" s="465"/>
      <c r="GV108" s="465"/>
      <c r="GW108" s="465"/>
      <c r="GX108" s="465"/>
      <c r="GY108" s="465"/>
      <c r="GZ108" s="465"/>
      <c r="HA108" s="465"/>
      <c r="HB108" s="465"/>
      <c r="HC108" s="465"/>
      <c r="HD108" s="465"/>
      <c r="HE108" s="465"/>
      <c r="HF108" s="465"/>
      <c r="HG108" s="465"/>
      <c r="HH108" s="465"/>
      <c r="HI108" s="465"/>
      <c r="HJ108" s="465"/>
      <c r="HK108" s="465"/>
      <c r="HL108" s="465"/>
      <c r="HM108" s="465"/>
      <c r="HN108" s="465"/>
      <c r="HO108" s="465"/>
      <c r="HP108" s="465"/>
      <c r="HQ108" s="465"/>
      <c r="HR108" s="465"/>
      <c r="HS108" s="465"/>
      <c r="HT108" s="465"/>
      <c r="HU108" s="465"/>
      <c r="HV108" s="465"/>
      <c r="HW108" s="465"/>
      <c r="HX108" s="465"/>
      <c r="HY108" s="465"/>
      <c r="HZ108" s="465"/>
      <c r="IA108" s="465"/>
      <c r="IB108" s="465"/>
      <c r="IC108" s="465"/>
      <c r="ID108" s="465"/>
      <c r="IE108" s="465"/>
      <c r="IF108" s="465"/>
      <c r="IG108" s="465"/>
      <c r="IH108" s="465"/>
      <c r="II108" s="465"/>
      <c r="IJ108" s="465"/>
      <c r="IK108" s="465"/>
      <c r="IL108" s="465"/>
      <c r="IM108" s="465"/>
      <c r="IN108" s="465"/>
      <c r="IO108" s="465"/>
      <c r="IP108" s="465"/>
      <c r="IQ108" s="465"/>
      <c r="IR108" s="465"/>
      <c r="IS108" s="465"/>
      <c r="IT108" s="465"/>
      <c r="IU108" s="465"/>
      <c r="IV108" s="465"/>
      <c r="IW108" s="465"/>
      <c r="IX108" s="465"/>
      <c r="IY108" s="465"/>
      <c r="IZ108" s="465"/>
      <c r="JA108" s="465"/>
      <c r="JB108" s="465"/>
      <c r="JC108" s="465"/>
      <c r="JD108" s="465"/>
      <c r="JE108" s="465"/>
      <c r="JF108" s="465"/>
      <c r="JG108" s="465"/>
      <c r="JH108" s="465"/>
      <c r="JI108" s="465"/>
    </row>
    <row r="109" spans="1:269" x14ac:dyDescent="0.25">
      <c r="D109" s="22"/>
      <c r="E109" s="455"/>
      <c r="F109" s="461"/>
      <c r="G109" s="461"/>
      <c r="H109" s="461"/>
      <c r="I109" s="461"/>
      <c r="J109" s="461"/>
      <c r="K109" s="461"/>
      <c r="L109" s="461"/>
      <c r="M109" s="461"/>
      <c r="N109" s="461"/>
      <c r="O109" s="461"/>
      <c r="P109" s="461"/>
      <c r="Q109" s="461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C109" s="16"/>
      <c r="AD109" s="455"/>
      <c r="AE109" s="455"/>
      <c r="AF109" s="455"/>
      <c r="AG109" s="455"/>
      <c r="AH109" s="455"/>
      <c r="AI109" s="455"/>
      <c r="AJ109" s="455"/>
      <c r="AK109" s="455"/>
      <c r="AL109" s="455"/>
      <c r="AM109" s="455"/>
      <c r="AN109" s="455"/>
      <c r="AO109" s="455"/>
      <c r="AP109" s="455"/>
      <c r="AQ109" s="455"/>
      <c r="AR109" s="455"/>
      <c r="AS109" s="455"/>
      <c r="AT109" s="455"/>
      <c r="AU109" s="455"/>
      <c r="AX109" s="561"/>
      <c r="AZ109" s="1263"/>
      <c r="BF109" s="13"/>
      <c r="BG109" s="514"/>
      <c r="BI109" s="464"/>
      <c r="BK109" s="1244"/>
      <c r="BL109" s="454"/>
      <c r="DX109" s="465"/>
      <c r="DY109" s="465"/>
      <c r="DZ109" s="465"/>
      <c r="EA109" s="465"/>
      <c r="EB109" s="465"/>
      <c r="EC109" s="465"/>
      <c r="ED109" s="465"/>
      <c r="EE109" s="465"/>
      <c r="EF109" s="465"/>
      <c r="EG109" s="465"/>
      <c r="EH109" s="465"/>
      <c r="EI109" s="465"/>
      <c r="EJ109" s="465"/>
      <c r="EK109" s="465"/>
      <c r="EL109" s="465"/>
      <c r="EM109" s="465"/>
      <c r="EN109" s="465"/>
      <c r="EO109" s="465"/>
      <c r="EP109" s="465"/>
      <c r="EQ109" s="465"/>
      <c r="ER109" s="465"/>
      <c r="ES109" s="465"/>
      <c r="ET109" s="465"/>
      <c r="EU109" s="465"/>
      <c r="EV109" s="465"/>
      <c r="EW109" s="465"/>
      <c r="EX109" s="465"/>
      <c r="EY109" s="465"/>
      <c r="EZ109" s="465"/>
      <c r="FA109" s="465"/>
      <c r="FB109" s="465"/>
      <c r="FC109" s="465"/>
      <c r="FD109" s="465"/>
      <c r="FE109" s="465"/>
      <c r="FF109" s="465"/>
      <c r="FG109" s="465"/>
      <c r="FH109" s="465"/>
      <c r="FI109" s="465"/>
      <c r="FJ109" s="465"/>
      <c r="FK109" s="465"/>
      <c r="FL109" s="465"/>
      <c r="FM109" s="465"/>
      <c r="FN109" s="465"/>
      <c r="FO109" s="465"/>
      <c r="FP109" s="465"/>
      <c r="FQ109" s="465"/>
      <c r="FR109" s="465"/>
      <c r="FS109" s="465"/>
      <c r="FT109" s="465"/>
      <c r="FU109" s="465"/>
      <c r="FV109" s="465"/>
      <c r="FW109" s="465"/>
      <c r="FX109" s="465"/>
      <c r="FY109" s="465"/>
      <c r="FZ109" s="465"/>
      <c r="GA109" s="465"/>
      <c r="GB109" s="465"/>
      <c r="GC109" s="465"/>
      <c r="GD109" s="465"/>
      <c r="GE109" s="465"/>
      <c r="GF109" s="465"/>
      <c r="GG109" s="465"/>
      <c r="GH109" s="465"/>
      <c r="GI109" s="465"/>
      <c r="GJ109" s="465"/>
      <c r="GK109" s="465"/>
      <c r="GL109" s="465"/>
      <c r="GM109" s="465"/>
      <c r="GN109" s="465"/>
      <c r="GO109" s="465"/>
      <c r="GP109" s="465"/>
      <c r="GQ109" s="465"/>
      <c r="GR109" s="465"/>
      <c r="GS109" s="465"/>
      <c r="GT109" s="465"/>
      <c r="GU109" s="465"/>
      <c r="GV109" s="465"/>
      <c r="GW109" s="465"/>
      <c r="GX109" s="465"/>
      <c r="GY109" s="465"/>
      <c r="GZ109" s="465"/>
      <c r="HA109" s="465"/>
      <c r="HB109" s="465"/>
      <c r="HC109" s="465"/>
      <c r="HD109" s="465"/>
      <c r="HE109" s="465"/>
      <c r="HF109" s="465"/>
      <c r="HG109" s="465"/>
      <c r="HH109" s="465"/>
      <c r="HI109" s="465"/>
      <c r="HJ109" s="465"/>
      <c r="HK109" s="465"/>
      <c r="HL109" s="465"/>
      <c r="HM109" s="465"/>
      <c r="HN109" s="465"/>
      <c r="HO109" s="465"/>
      <c r="HP109" s="465"/>
      <c r="HQ109" s="465"/>
      <c r="HR109" s="465"/>
      <c r="HS109" s="465"/>
      <c r="HT109" s="465"/>
      <c r="HU109" s="465"/>
      <c r="HV109" s="465"/>
      <c r="HW109" s="465"/>
      <c r="HX109" s="465"/>
      <c r="HY109" s="465"/>
      <c r="HZ109" s="465"/>
      <c r="IA109" s="465"/>
      <c r="IB109" s="465"/>
      <c r="IC109" s="465"/>
      <c r="ID109" s="465"/>
      <c r="IE109" s="465"/>
      <c r="IF109" s="465"/>
      <c r="IG109" s="465"/>
      <c r="IH109" s="465"/>
      <c r="II109" s="465"/>
      <c r="IJ109" s="465"/>
      <c r="IK109" s="465"/>
      <c r="IL109" s="465"/>
      <c r="IM109" s="465"/>
      <c r="IN109" s="465"/>
      <c r="IO109" s="465"/>
      <c r="IP109" s="465"/>
      <c r="IQ109" s="465"/>
      <c r="IR109" s="465"/>
      <c r="IS109" s="465"/>
      <c r="IT109" s="465"/>
      <c r="IU109" s="465"/>
      <c r="IV109" s="465"/>
      <c r="IW109" s="465"/>
      <c r="IX109" s="465"/>
      <c r="IY109" s="465"/>
      <c r="IZ109" s="465"/>
      <c r="JA109" s="465"/>
      <c r="JB109" s="465"/>
      <c r="JC109" s="465"/>
      <c r="JD109" s="465"/>
      <c r="JE109" s="465"/>
      <c r="JF109" s="465"/>
      <c r="JG109" s="465"/>
      <c r="JH109" s="465"/>
      <c r="JI109" s="465"/>
    </row>
    <row r="110" spans="1:269" x14ac:dyDescent="0.25">
      <c r="D110" s="22"/>
      <c r="E110" s="455"/>
      <c r="F110" s="461"/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461"/>
      <c r="AC110" s="16"/>
      <c r="AD110" s="455"/>
      <c r="AE110" s="455"/>
      <c r="AF110" s="455"/>
      <c r="AG110" s="455"/>
      <c r="AH110" s="455"/>
      <c r="AI110" s="455"/>
      <c r="AJ110" s="455"/>
      <c r="AK110" s="455"/>
      <c r="AL110" s="455"/>
      <c r="AM110" s="455"/>
      <c r="AN110" s="455"/>
      <c r="AO110" s="455"/>
      <c r="AP110" s="455"/>
      <c r="AQ110" s="455"/>
      <c r="AR110" s="455"/>
      <c r="AS110" s="455"/>
      <c r="AT110" s="455"/>
      <c r="AU110" s="455"/>
      <c r="AX110" s="561"/>
      <c r="AZ110" s="1263"/>
      <c r="BF110" s="13"/>
      <c r="BG110" s="514"/>
      <c r="BI110" s="464"/>
      <c r="BK110" s="1244"/>
      <c r="BL110" s="454"/>
      <c r="DX110" s="465"/>
      <c r="DY110" s="465"/>
      <c r="DZ110" s="465"/>
      <c r="EA110" s="465"/>
      <c r="EB110" s="465"/>
      <c r="EC110" s="465"/>
      <c r="ED110" s="465"/>
      <c r="EE110" s="465"/>
      <c r="EF110" s="465"/>
      <c r="EG110" s="465"/>
      <c r="EH110" s="465"/>
      <c r="EI110" s="465"/>
      <c r="EJ110" s="465"/>
      <c r="EK110" s="465"/>
      <c r="EL110" s="465"/>
      <c r="EM110" s="465"/>
      <c r="EN110" s="465"/>
      <c r="EO110" s="465"/>
      <c r="EP110" s="465"/>
      <c r="EQ110" s="465"/>
      <c r="ER110" s="465"/>
      <c r="ES110" s="465"/>
      <c r="ET110" s="465"/>
      <c r="EU110" s="465"/>
      <c r="EV110" s="465"/>
      <c r="EW110" s="465"/>
      <c r="EX110" s="465"/>
      <c r="EY110" s="465"/>
      <c r="EZ110" s="465"/>
      <c r="FA110" s="465"/>
      <c r="FB110" s="465"/>
      <c r="FC110" s="465"/>
      <c r="FD110" s="465"/>
      <c r="FE110" s="465"/>
      <c r="FF110" s="465"/>
      <c r="FG110" s="465"/>
      <c r="FH110" s="465"/>
      <c r="FI110" s="465"/>
      <c r="FJ110" s="465"/>
      <c r="FK110" s="465"/>
      <c r="FL110" s="465"/>
      <c r="FM110" s="465"/>
      <c r="FN110" s="465"/>
      <c r="FO110" s="465"/>
      <c r="FP110" s="465"/>
      <c r="FQ110" s="465"/>
      <c r="FR110" s="465"/>
      <c r="FS110" s="465"/>
      <c r="FT110" s="465"/>
      <c r="FU110" s="465"/>
      <c r="FV110" s="465"/>
      <c r="FW110" s="465"/>
      <c r="FX110" s="465"/>
      <c r="FY110" s="465"/>
      <c r="FZ110" s="465"/>
      <c r="GA110" s="465"/>
      <c r="GB110" s="465"/>
      <c r="GC110" s="465"/>
      <c r="GD110" s="465"/>
      <c r="GE110" s="465"/>
      <c r="GF110" s="465"/>
      <c r="GG110" s="465"/>
      <c r="GH110" s="465"/>
      <c r="GI110" s="465"/>
      <c r="GJ110" s="465"/>
      <c r="GK110" s="465"/>
      <c r="GL110" s="465"/>
      <c r="GM110" s="465"/>
      <c r="GN110" s="465"/>
      <c r="GO110" s="465"/>
      <c r="GP110" s="465"/>
      <c r="GQ110" s="465"/>
      <c r="GR110" s="465"/>
      <c r="GS110" s="465"/>
      <c r="GT110" s="465"/>
      <c r="GU110" s="465"/>
      <c r="GV110" s="465"/>
      <c r="GW110" s="465"/>
      <c r="GX110" s="465"/>
      <c r="GY110" s="465"/>
      <c r="GZ110" s="465"/>
      <c r="HA110" s="465"/>
      <c r="HB110" s="465"/>
      <c r="HC110" s="465"/>
      <c r="HD110" s="465"/>
      <c r="HE110" s="465"/>
      <c r="HF110" s="465"/>
      <c r="HG110" s="465"/>
      <c r="HH110" s="465"/>
      <c r="HI110" s="465"/>
      <c r="HJ110" s="465"/>
      <c r="HK110" s="465"/>
      <c r="HL110" s="465"/>
      <c r="HM110" s="465"/>
      <c r="HN110" s="465"/>
      <c r="HO110" s="465"/>
      <c r="HP110" s="465"/>
      <c r="HQ110" s="465"/>
      <c r="HR110" s="465"/>
      <c r="HS110" s="465"/>
      <c r="HT110" s="465"/>
      <c r="HU110" s="465"/>
      <c r="HV110" s="465"/>
      <c r="HW110" s="465"/>
      <c r="HX110" s="465"/>
      <c r="HY110" s="465"/>
      <c r="HZ110" s="465"/>
      <c r="IA110" s="465"/>
      <c r="IB110" s="465"/>
      <c r="IC110" s="465"/>
      <c r="ID110" s="465"/>
      <c r="IE110" s="465"/>
      <c r="IF110" s="465"/>
      <c r="IG110" s="465"/>
      <c r="IH110" s="465"/>
      <c r="II110" s="465"/>
      <c r="IJ110" s="465"/>
      <c r="IK110" s="465"/>
      <c r="IL110" s="465"/>
      <c r="IM110" s="465"/>
      <c r="IN110" s="465"/>
      <c r="IO110" s="465"/>
      <c r="IP110" s="465"/>
      <c r="IQ110" s="465"/>
      <c r="IR110" s="465"/>
      <c r="IS110" s="465"/>
      <c r="IT110" s="465"/>
      <c r="IU110" s="465"/>
      <c r="IV110" s="465"/>
      <c r="IW110" s="465"/>
      <c r="IX110" s="465"/>
      <c r="IY110" s="465"/>
      <c r="IZ110" s="465"/>
      <c r="JA110" s="465"/>
      <c r="JB110" s="465"/>
      <c r="JC110" s="465"/>
      <c r="JD110" s="465"/>
      <c r="JE110" s="465"/>
      <c r="JF110" s="465"/>
      <c r="JG110" s="465"/>
      <c r="JH110" s="465"/>
      <c r="JI110" s="465"/>
    </row>
    <row r="111" spans="1:269" x14ac:dyDescent="0.25">
      <c r="D111" s="22"/>
      <c r="E111" s="455"/>
      <c r="F111" s="461"/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  <c r="R111" s="461"/>
      <c r="S111" s="461"/>
      <c r="T111" s="461"/>
      <c r="U111" s="461"/>
      <c r="V111" s="461"/>
      <c r="W111" s="461"/>
      <c r="X111" s="461"/>
      <c r="Y111" s="461"/>
      <c r="Z111" s="461"/>
      <c r="AA111" s="461"/>
      <c r="AC111" s="16"/>
      <c r="AD111" s="455"/>
      <c r="AE111" s="455"/>
      <c r="AF111" s="455"/>
      <c r="AG111" s="455"/>
      <c r="AH111" s="455"/>
      <c r="AI111" s="455"/>
      <c r="AJ111" s="455"/>
      <c r="AK111" s="455"/>
      <c r="AL111" s="455"/>
      <c r="AM111" s="455"/>
      <c r="AN111" s="455"/>
      <c r="AO111" s="455"/>
      <c r="AP111" s="455"/>
      <c r="AQ111" s="455"/>
      <c r="AR111" s="455"/>
      <c r="AS111" s="455"/>
      <c r="AT111" s="455"/>
      <c r="AU111" s="455"/>
      <c r="AX111" s="561"/>
      <c r="AZ111" s="1263"/>
      <c r="BF111" s="13"/>
      <c r="BG111" s="514"/>
      <c r="BI111" s="464"/>
      <c r="BK111" s="1244"/>
      <c r="BL111" s="454"/>
      <c r="DX111" s="465"/>
      <c r="DY111" s="465"/>
      <c r="DZ111" s="465"/>
      <c r="EA111" s="465"/>
      <c r="EB111" s="465"/>
      <c r="EC111" s="465"/>
      <c r="ED111" s="465"/>
      <c r="EE111" s="465"/>
      <c r="EF111" s="465"/>
      <c r="EG111" s="465"/>
      <c r="EH111" s="465"/>
      <c r="EI111" s="465"/>
      <c r="EJ111" s="465"/>
      <c r="EK111" s="465"/>
      <c r="EL111" s="465"/>
      <c r="EM111" s="465"/>
      <c r="EN111" s="465"/>
      <c r="EO111" s="465"/>
      <c r="EP111" s="465"/>
      <c r="EQ111" s="465"/>
      <c r="ER111" s="465"/>
      <c r="ES111" s="465"/>
      <c r="ET111" s="465"/>
      <c r="EU111" s="465"/>
      <c r="EV111" s="465"/>
      <c r="EW111" s="465"/>
      <c r="EX111" s="465"/>
      <c r="EY111" s="465"/>
      <c r="EZ111" s="465"/>
      <c r="FA111" s="465"/>
      <c r="FB111" s="465"/>
      <c r="FC111" s="465"/>
      <c r="FD111" s="465"/>
      <c r="FE111" s="465"/>
      <c r="FF111" s="465"/>
      <c r="FG111" s="465"/>
      <c r="FH111" s="465"/>
      <c r="FI111" s="465"/>
      <c r="FJ111" s="465"/>
      <c r="FK111" s="465"/>
      <c r="FL111" s="465"/>
      <c r="FM111" s="465"/>
      <c r="FN111" s="465"/>
      <c r="FO111" s="465"/>
      <c r="FP111" s="465"/>
      <c r="FQ111" s="465"/>
      <c r="FR111" s="465"/>
      <c r="FS111" s="465"/>
      <c r="FT111" s="465"/>
      <c r="FU111" s="465"/>
      <c r="FV111" s="465"/>
      <c r="FW111" s="465"/>
      <c r="FX111" s="465"/>
      <c r="FY111" s="465"/>
      <c r="FZ111" s="465"/>
      <c r="GA111" s="465"/>
      <c r="GB111" s="465"/>
      <c r="GC111" s="465"/>
      <c r="GD111" s="465"/>
      <c r="GE111" s="465"/>
      <c r="GF111" s="465"/>
      <c r="GG111" s="465"/>
      <c r="GH111" s="465"/>
      <c r="GI111" s="465"/>
      <c r="GJ111" s="465"/>
      <c r="GK111" s="465"/>
      <c r="GL111" s="465"/>
      <c r="GM111" s="465"/>
      <c r="GN111" s="465"/>
      <c r="GO111" s="465"/>
      <c r="GP111" s="465"/>
      <c r="GQ111" s="465"/>
      <c r="GR111" s="465"/>
      <c r="GS111" s="465"/>
      <c r="GT111" s="465"/>
      <c r="GU111" s="465"/>
      <c r="GV111" s="465"/>
      <c r="GW111" s="465"/>
      <c r="GX111" s="465"/>
      <c r="GY111" s="465"/>
      <c r="GZ111" s="465"/>
      <c r="HA111" s="465"/>
      <c r="HB111" s="465"/>
      <c r="HC111" s="465"/>
      <c r="HD111" s="465"/>
      <c r="HE111" s="465"/>
      <c r="HF111" s="465"/>
      <c r="HG111" s="465"/>
      <c r="HH111" s="465"/>
      <c r="HI111" s="465"/>
      <c r="HJ111" s="465"/>
      <c r="HK111" s="465"/>
      <c r="HL111" s="465"/>
      <c r="HM111" s="465"/>
      <c r="HN111" s="465"/>
      <c r="HO111" s="465"/>
      <c r="HP111" s="465"/>
      <c r="HQ111" s="465"/>
      <c r="HR111" s="465"/>
      <c r="HS111" s="465"/>
      <c r="HT111" s="465"/>
      <c r="HU111" s="465"/>
      <c r="HV111" s="465"/>
      <c r="HW111" s="465"/>
      <c r="HX111" s="465"/>
      <c r="HY111" s="465"/>
      <c r="HZ111" s="465"/>
      <c r="IA111" s="465"/>
      <c r="IB111" s="465"/>
      <c r="IC111" s="465"/>
      <c r="ID111" s="465"/>
      <c r="IE111" s="465"/>
      <c r="IF111" s="465"/>
      <c r="IG111" s="465"/>
      <c r="IH111" s="465"/>
      <c r="II111" s="465"/>
      <c r="IJ111" s="465"/>
      <c r="IK111" s="465"/>
      <c r="IL111" s="465"/>
      <c r="IM111" s="465"/>
      <c r="IN111" s="465"/>
      <c r="IO111" s="465"/>
      <c r="IP111" s="465"/>
      <c r="IQ111" s="465"/>
      <c r="IR111" s="465"/>
      <c r="IS111" s="465"/>
      <c r="IT111" s="465"/>
      <c r="IU111" s="465"/>
      <c r="IV111" s="465"/>
      <c r="IW111" s="465"/>
      <c r="IX111" s="465"/>
      <c r="IY111" s="465"/>
      <c r="IZ111" s="465"/>
      <c r="JA111" s="465"/>
      <c r="JB111" s="465"/>
      <c r="JC111" s="465"/>
      <c r="JD111" s="465"/>
      <c r="JE111" s="465"/>
      <c r="JF111" s="465"/>
      <c r="JG111" s="465"/>
      <c r="JH111" s="465"/>
      <c r="JI111" s="465"/>
    </row>
    <row r="112" spans="1:269" x14ac:dyDescent="0.25">
      <c r="D112" s="22"/>
      <c r="E112" s="455"/>
      <c r="F112" s="461"/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  <c r="R112" s="461"/>
      <c r="S112" s="461"/>
      <c r="T112" s="461"/>
      <c r="U112" s="461"/>
      <c r="V112" s="461"/>
      <c r="W112" s="461"/>
      <c r="X112" s="461"/>
      <c r="Y112" s="461"/>
      <c r="Z112" s="461"/>
      <c r="AA112" s="461"/>
      <c r="AC112" s="16"/>
      <c r="AD112" s="455"/>
      <c r="AE112" s="455"/>
      <c r="AF112" s="455"/>
      <c r="AG112" s="455"/>
      <c r="AH112" s="455"/>
      <c r="AI112" s="455"/>
      <c r="AJ112" s="455"/>
      <c r="AK112" s="455"/>
      <c r="AL112" s="455"/>
      <c r="AM112" s="455"/>
      <c r="AN112" s="455"/>
      <c r="AO112" s="455"/>
      <c r="AP112" s="455"/>
      <c r="AQ112" s="455"/>
      <c r="AR112" s="455"/>
      <c r="AS112" s="455"/>
      <c r="AT112" s="455"/>
      <c r="AU112" s="455"/>
      <c r="AX112" s="561"/>
      <c r="AZ112" s="1263"/>
      <c r="BF112" s="13"/>
      <c r="BG112" s="514"/>
      <c r="BI112" s="464"/>
      <c r="BK112" s="1244"/>
      <c r="BL112" s="454"/>
      <c r="DX112" s="465"/>
      <c r="DY112" s="465"/>
      <c r="DZ112" s="465"/>
      <c r="EA112" s="465"/>
      <c r="EB112" s="465"/>
      <c r="EC112" s="465"/>
      <c r="ED112" s="465"/>
      <c r="EE112" s="465"/>
      <c r="EF112" s="465"/>
      <c r="EG112" s="465"/>
      <c r="EH112" s="465"/>
      <c r="EI112" s="465"/>
      <c r="EJ112" s="465"/>
      <c r="EK112" s="465"/>
      <c r="EL112" s="465"/>
      <c r="EM112" s="465"/>
      <c r="EN112" s="465"/>
      <c r="EO112" s="465"/>
      <c r="EP112" s="465"/>
      <c r="EQ112" s="465"/>
      <c r="ER112" s="465"/>
      <c r="ES112" s="465"/>
      <c r="ET112" s="465"/>
      <c r="EU112" s="465"/>
      <c r="EV112" s="465"/>
      <c r="EW112" s="465"/>
      <c r="EX112" s="465"/>
      <c r="EY112" s="465"/>
      <c r="EZ112" s="465"/>
      <c r="FA112" s="465"/>
      <c r="FB112" s="465"/>
      <c r="FC112" s="465"/>
      <c r="FD112" s="465"/>
      <c r="FE112" s="465"/>
      <c r="FF112" s="465"/>
      <c r="FG112" s="465"/>
      <c r="FH112" s="465"/>
      <c r="FI112" s="465"/>
      <c r="FJ112" s="465"/>
      <c r="FK112" s="465"/>
      <c r="FL112" s="465"/>
      <c r="FM112" s="465"/>
      <c r="FN112" s="465"/>
      <c r="FO112" s="465"/>
      <c r="FP112" s="465"/>
      <c r="FQ112" s="465"/>
      <c r="FR112" s="465"/>
      <c r="FS112" s="465"/>
      <c r="FT112" s="465"/>
      <c r="FU112" s="465"/>
      <c r="FV112" s="465"/>
      <c r="FW112" s="465"/>
      <c r="FX112" s="465"/>
      <c r="FY112" s="465"/>
      <c r="FZ112" s="465"/>
      <c r="GA112" s="465"/>
      <c r="GB112" s="465"/>
      <c r="GC112" s="465"/>
      <c r="GD112" s="465"/>
      <c r="GE112" s="465"/>
      <c r="GF112" s="465"/>
      <c r="GG112" s="465"/>
      <c r="GH112" s="465"/>
      <c r="GI112" s="465"/>
      <c r="GJ112" s="465"/>
      <c r="GK112" s="465"/>
      <c r="GL112" s="465"/>
      <c r="GM112" s="465"/>
      <c r="GN112" s="465"/>
      <c r="GO112" s="465"/>
      <c r="GP112" s="465"/>
      <c r="GQ112" s="465"/>
      <c r="GR112" s="465"/>
      <c r="GS112" s="465"/>
      <c r="GT112" s="465"/>
      <c r="GU112" s="465"/>
      <c r="GV112" s="465"/>
      <c r="GW112" s="465"/>
      <c r="GX112" s="465"/>
      <c r="GY112" s="465"/>
      <c r="GZ112" s="465"/>
      <c r="HA112" s="465"/>
      <c r="HB112" s="465"/>
      <c r="HC112" s="465"/>
      <c r="HD112" s="465"/>
      <c r="HE112" s="465"/>
      <c r="HF112" s="465"/>
      <c r="HG112" s="465"/>
      <c r="HH112" s="465"/>
      <c r="HI112" s="465"/>
      <c r="HJ112" s="465"/>
      <c r="HK112" s="465"/>
      <c r="HL112" s="465"/>
      <c r="HM112" s="465"/>
      <c r="HN112" s="465"/>
      <c r="HO112" s="465"/>
      <c r="HP112" s="465"/>
      <c r="HQ112" s="465"/>
      <c r="HR112" s="465"/>
      <c r="HS112" s="465"/>
      <c r="HT112" s="465"/>
      <c r="HU112" s="465"/>
      <c r="HV112" s="465"/>
      <c r="HW112" s="465"/>
      <c r="HX112" s="465"/>
      <c r="HY112" s="465"/>
      <c r="HZ112" s="465"/>
      <c r="IA112" s="465"/>
      <c r="IB112" s="465"/>
      <c r="IC112" s="465"/>
      <c r="ID112" s="465"/>
      <c r="IE112" s="465"/>
      <c r="IF112" s="465"/>
      <c r="IG112" s="465"/>
      <c r="IH112" s="465"/>
      <c r="II112" s="465"/>
      <c r="IJ112" s="465"/>
      <c r="IK112" s="465"/>
      <c r="IL112" s="465"/>
      <c r="IM112" s="465"/>
      <c r="IN112" s="465"/>
      <c r="IO112" s="465"/>
      <c r="IP112" s="465"/>
      <c r="IQ112" s="465"/>
      <c r="IR112" s="465"/>
      <c r="IS112" s="465"/>
      <c r="IT112" s="465"/>
      <c r="IU112" s="465"/>
      <c r="IV112" s="465"/>
      <c r="IW112" s="465"/>
      <c r="IX112" s="465"/>
      <c r="IY112" s="465"/>
      <c r="IZ112" s="465"/>
      <c r="JA112" s="465"/>
      <c r="JB112" s="465"/>
      <c r="JC112" s="465"/>
      <c r="JD112" s="465"/>
      <c r="JE112" s="465"/>
      <c r="JF112" s="465"/>
      <c r="JG112" s="465"/>
      <c r="JH112" s="465"/>
      <c r="JI112" s="465"/>
    </row>
    <row r="113" spans="4:269" x14ac:dyDescent="0.25">
      <c r="D113" s="22"/>
      <c r="E113" s="455"/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C113" s="16"/>
      <c r="AD113" s="455"/>
      <c r="AE113" s="455"/>
      <c r="AF113" s="455"/>
      <c r="AG113" s="455"/>
      <c r="AH113" s="455"/>
      <c r="AI113" s="455"/>
      <c r="AJ113" s="455"/>
      <c r="AK113" s="455"/>
      <c r="AL113" s="455"/>
      <c r="AM113" s="455"/>
      <c r="AN113" s="455"/>
      <c r="AO113" s="455"/>
      <c r="AP113" s="455"/>
      <c r="AQ113" s="455"/>
      <c r="AR113" s="455"/>
      <c r="AS113" s="455"/>
      <c r="AT113" s="455"/>
      <c r="AU113" s="455"/>
      <c r="AX113" s="561"/>
      <c r="AZ113" s="1263"/>
      <c r="BF113" s="13"/>
      <c r="BG113" s="514"/>
      <c r="BI113" s="464"/>
      <c r="BK113" s="1244"/>
      <c r="BL113" s="454"/>
      <c r="DX113" s="465"/>
      <c r="DY113" s="465"/>
      <c r="DZ113" s="465"/>
      <c r="EA113" s="465"/>
      <c r="EB113" s="465"/>
      <c r="EC113" s="465"/>
      <c r="ED113" s="465"/>
      <c r="EE113" s="465"/>
      <c r="EF113" s="465"/>
      <c r="EG113" s="465"/>
      <c r="EH113" s="465"/>
      <c r="EI113" s="465"/>
      <c r="EJ113" s="465"/>
      <c r="EK113" s="465"/>
      <c r="EL113" s="465"/>
      <c r="EM113" s="465"/>
      <c r="EN113" s="465"/>
      <c r="EO113" s="465"/>
      <c r="EP113" s="465"/>
      <c r="EQ113" s="465"/>
      <c r="ER113" s="465"/>
      <c r="ES113" s="465"/>
      <c r="ET113" s="465"/>
      <c r="EU113" s="465"/>
      <c r="EV113" s="465"/>
      <c r="EW113" s="465"/>
      <c r="EX113" s="465"/>
      <c r="EY113" s="465"/>
      <c r="EZ113" s="465"/>
      <c r="FA113" s="465"/>
      <c r="FB113" s="465"/>
      <c r="FC113" s="465"/>
      <c r="FD113" s="465"/>
      <c r="FE113" s="465"/>
      <c r="FF113" s="465"/>
      <c r="FG113" s="465"/>
      <c r="FH113" s="465"/>
      <c r="FI113" s="465"/>
      <c r="FJ113" s="465"/>
      <c r="FK113" s="465"/>
      <c r="FL113" s="465"/>
      <c r="FM113" s="465"/>
      <c r="FN113" s="465"/>
      <c r="FO113" s="465"/>
      <c r="FP113" s="465"/>
      <c r="FQ113" s="465"/>
      <c r="FR113" s="465"/>
      <c r="FS113" s="465"/>
      <c r="FT113" s="465"/>
      <c r="FU113" s="465"/>
      <c r="FV113" s="465"/>
      <c r="FW113" s="465"/>
      <c r="FX113" s="465"/>
      <c r="FY113" s="465"/>
      <c r="FZ113" s="465"/>
      <c r="GA113" s="465"/>
      <c r="GB113" s="465"/>
      <c r="GC113" s="465"/>
      <c r="GD113" s="465"/>
      <c r="GE113" s="465"/>
      <c r="GF113" s="465"/>
      <c r="GG113" s="465"/>
      <c r="GH113" s="465"/>
      <c r="GI113" s="465"/>
      <c r="GJ113" s="465"/>
      <c r="GK113" s="465"/>
      <c r="GL113" s="465"/>
      <c r="GM113" s="465"/>
      <c r="GN113" s="465"/>
      <c r="GO113" s="465"/>
      <c r="GP113" s="465"/>
      <c r="GQ113" s="465"/>
      <c r="GR113" s="465"/>
      <c r="GS113" s="465"/>
      <c r="GT113" s="465"/>
      <c r="GU113" s="465"/>
      <c r="GV113" s="465"/>
      <c r="GW113" s="465"/>
      <c r="GX113" s="465"/>
      <c r="GY113" s="465"/>
      <c r="GZ113" s="465"/>
      <c r="HA113" s="465"/>
      <c r="HB113" s="465"/>
      <c r="HC113" s="465"/>
      <c r="HD113" s="465"/>
      <c r="HE113" s="465"/>
      <c r="HF113" s="465"/>
      <c r="HG113" s="465"/>
      <c r="HH113" s="465"/>
      <c r="HI113" s="465"/>
      <c r="HJ113" s="465"/>
      <c r="HK113" s="465"/>
      <c r="HL113" s="465"/>
      <c r="HM113" s="465"/>
      <c r="HN113" s="465"/>
      <c r="HO113" s="465"/>
      <c r="HP113" s="465"/>
      <c r="HQ113" s="465"/>
      <c r="HR113" s="465"/>
      <c r="HS113" s="465"/>
      <c r="HT113" s="465"/>
      <c r="HU113" s="465"/>
      <c r="HV113" s="465"/>
      <c r="HW113" s="465"/>
      <c r="HX113" s="465"/>
      <c r="HY113" s="465"/>
      <c r="HZ113" s="465"/>
      <c r="IA113" s="465"/>
      <c r="IB113" s="465"/>
      <c r="IC113" s="465"/>
      <c r="ID113" s="465"/>
      <c r="IE113" s="465"/>
      <c r="IF113" s="465"/>
      <c r="IG113" s="465"/>
      <c r="IH113" s="465"/>
      <c r="II113" s="465"/>
      <c r="IJ113" s="465"/>
      <c r="IK113" s="465"/>
      <c r="IL113" s="465"/>
      <c r="IM113" s="465"/>
      <c r="IN113" s="465"/>
      <c r="IO113" s="465"/>
      <c r="IP113" s="465"/>
      <c r="IQ113" s="465"/>
      <c r="IR113" s="465"/>
      <c r="IS113" s="465"/>
      <c r="IT113" s="465"/>
      <c r="IU113" s="465"/>
      <c r="IV113" s="465"/>
      <c r="IW113" s="465"/>
      <c r="IX113" s="465"/>
      <c r="IY113" s="465"/>
      <c r="IZ113" s="465"/>
      <c r="JA113" s="465"/>
      <c r="JB113" s="465"/>
      <c r="JC113" s="465"/>
      <c r="JD113" s="465"/>
      <c r="JE113" s="465"/>
      <c r="JF113" s="465"/>
      <c r="JG113" s="465"/>
      <c r="JH113" s="465"/>
      <c r="JI113" s="465"/>
    </row>
    <row r="114" spans="4:269" x14ac:dyDescent="0.25">
      <c r="D114" s="22"/>
      <c r="E114" s="455"/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D114" s="455"/>
      <c r="AE114" s="455"/>
      <c r="AF114" s="455"/>
      <c r="AG114" s="455"/>
      <c r="AH114" s="455"/>
      <c r="AI114" s="455"/>
      <c r="AJ114" s="455"/>
      <c r="AK114" s="455"/>
      <c r="AL114" s="455"/>
      <c r="AM114" s="455"/>
      <c r="AN114" s="455"/>
      <c r="AO114" s="455"/>
      <c r="AP114" s="455"/>
      <c r="AQ114" s="455"/>
      <c r="AR114" s="455"/>
      <c r="AS114" s="455"/>
      <c r="AT114" s="455"/>
      <c r="AU114" s="455"/>
      <c r="AX114" s="561"/>
      <c r="AZ114" s="1263"/>
      <c r="BF114" s="13"/>
      <c r="BG114" s="514"/>
      <c r="BI114" s="464"/>
      <c r="BK114" s="1244"/>
      <c r="BL114" s="454"/>
      <c r="DX114" s="465"/>
      <c r="DY114" s="465"/>
      <c r="DZ114" s="465"/>
      <c r="EA114" s="465"/>
      <c r="EB114" s="465"/>
      <c r="EC114" s="465"/>
      <c r="ED114" s="465"/>
      <c r="EE114" s="465"/>
      <c r="EF114" s="465"/>
      <c r="EG114" s="465"/>
      <c r="EH114" s="465"/>
      <c r="EI114" s="465"/>
      <c r="EJ114" s="465"/>
      <c r="EK114" s="465"/>
      <c r="EL114" s="465"/>
      <c r="EM114" s="465"/>
      <c r="EN114" s="465"/>
      <c r="EO114" s="465"/>
      <c r="EP114" s="465"/>
      <c r="EQ114" s="465"/>
      <c r="ER114" s="465"/>
      <c r="ES114" s="465"/>
      <c r="ET114" s="465"/>
      <c r="EU114" s="465"/>
      <c r="EV114" s="465"/>
      <c r="EW114" s="465"/>
      <c r="EX114" s="465"/>
      <c r="EY114" s="465"/>
      <c r="EZ114" s="465"/>
      <c r="FA114" s="465"/>
      <c r="FB114" s="465"/>
      <c r="FC114" s="465"/>
      <c r="FD114" s="465"/>
      <c r="FE114" s="465"/>
      <c r="FF114" s="465"/>
      <c r="FG114" s="465"/>
      <c r="FH114" s="465"/>
      <c r="FI114" s="465"/>
      <c r="FJ114" s="465"/>
      <c r="FK114" s="465"/>
      <c r="FL114" s="465"/>
      <c r="FM114" s="465"/>
      <c r="FN114" s="465"/>
      <c r="FO114" s="465"/>
      <c r="FP114" s="465"/>
      <c r="FQ114" s="465"/>
      <c r="FR114" s="465"/>
      <c r="FS114" s="465"/>
      <c r="FT114" s="465"/>
      <c r="FU114" s="465"/>
      <c r="FV114" s="465"/>
      <c r="FW114" s="465"/>
      <c r="FX114" s="465"/>
      <c r="FY114" s="465"/>
      <c r="FZ114" s="465"/>
      <c r="GA114" s="465"/>
      <c r="GB114" s="465"/>
      <c r="GC114" s="465"/>
      <c r="GD114" s="465"/>
      <c r="GE114" s="465"/>
      <c r="GF114" s="465"/>
      <c r="GG114" s="465"/>
      <c r="GH114" s="465"/>
      <c r="GI114" s="465"/>
      <c r="GJ114" s="465"/>
      <c r="GK114" s="465"/>
      <c r="GL114" s="465"/>
      <c r="GM114" s="465"/>
      <c r="GN114" s="465"/>
      <c r="GO114" s="465"/>
      <c r="GP114" s="465"/>
      <c r="GQ114" s="465"/>
      <c r="GR114" s="465"/>
      <c r="GS114" s="465"/>
      <c r="GT114" s="465"/>
      <c r="GU114" s="465"/>
      <c r="GV114" s="465"/>
      <c r="GW114" s="465"/>
      <c r="GX114" s="465"/>
      <c r="GY114" s="465"/>
      <c r="GZ114" s="465"/>
      <c r="HA114" s="465"/>
      <c r="HB114" s="465"/>
      <c r="HC114" s="465"/>
      <c r="HD114" s="465"/>
      <c r="HE114" s="465"/>
      <c r="HF114" s="465"/>
      <c r="HG114" s="465"/>
      <c r="HH114" s="465"/>
      <c r="HI114" s="465"/>
      <c r="HJ114" s="465"/>
      <c r="HK114" s="465"/>
      <c r="HL114" s="465"/>
      <c r="HM114" s="465"/>
      <c r="HN114" s="465"/>
      <c r="HO114" s="465"/>
      <c r="HP114" s="465"/>
      <c r="HQ114" s="465"/>
      <c r="HR114" s="465"/>
      <c r="HS114" s="465"/>
      <c r="HT114" s="465"/>
      <c r="HU114" s="465"/>
      <c r="HV114" s="465"/>
      <c r="HW114" s="465"/>
      <c r="HX114" s="465"/>
      <c r="HY114" s="465"/>
      <c r="HZ114" s="465"/>
      <c r="IA114" s="465"/>
      <c r="IB114" s="465"/>
      <c r="IC114" s="465"/>
      <c r="ID114" s="465"/>
      <c r="IE114" s="465"/>
      <c r="IF114" s="465"/>
      <c r="IG114" s="465"/>
      <c r="IH114" s="465"/>
      <c r="II114" s="465"/>
      <c r="IJ114" s="465"/>
      <c r="IK114" s="465"/>
      <c r="IL114" s="465"/>
      <c r="IM114" s="465"/>
      <c r="IN114" s="465"/>
      <c r="IO114" s="465"/>
      <c r="IP114" s="465"/>
      <c r="IQ114" s="465"/>
      <c r="IR114" s="465"/>
      <c r="IS114" s="465"/>
      <c r="IT114" s="465"/>
      <c r="IU114" s="465"/>
      <c r="IV114" s="465"/>
      <c r="IW114" s="465"/>
      <c r="IX114" s="465"/>
      <c r="IY114" s="465"/>
      <c r="IZ114" s="465"/>
      <c r="JA114" s="465"/>
      <c r="JB114" s="465"/>
      <c r="JC114" s="465"/>
      <c r="JD114" s="465"/>
      <c r="JE114" s="465"/>
      <c r="JF114" s="465"/>
      <c r="JG114" s="465"/>
      <c r="JH114" s="465"/>
      <c r="JI114" s="465"/>
    </row>
    <row r="115" spans="4:269" x14ac:dyDescent="0.25">
      <c r="D115" s="22"/>
      <c r="E115" s="455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D115" s="455"/>
      <c r="AE115" s="455"/>
      <c r="AF115" s="455"/>
      <c r="AG115" s="455"/>
      <c r="AH115" s="455"/>
      <c r="AI115" s="455"/>
      <c r="AJ115" s="455"/>
      <c r="AK115" s="455"/>
      <c r="AL115" s="455"/>
      <c r="AM115" s="455"/>
      <c r="AN115" s="455"/>
      <c r="AO115" s="455"/>
      <c r="AP115" s="455"/>
      <c r="AQ115" s="455"/>
      <c r="AR115" s="455"/>
      <c r="AS115" s="455"/>
      <c r="AT115" s="455"/>
      <c r="AU115" s="455"/>
      <c r="AX115" s="561"/>
      <c r="AZ115" s="1263"/>
      <c r="BF115" s="13"/>
      <c r="BG115" s="514"/>
      <c r="BI115" s="464"/>
      <c r="BK115" s="1244"/>
      <c r="BL115" s="454"/>
      <c r="DX115" s="465"/>
      <c r="DY115" s="465"/>
      <c r="DZ115" s="465"/>
      <c r="EA115" s="465"/>
      <c r="EB115" s="465"/>
      <c r="EC115" s="465"/>
      <c r="ED115" s="465"/>
      <c r="EE115" s="465"/>
      <c r="EF115" s="465"/>
      <c r="EG115" s="465"/>
      <c r="EH115" s="465"/>
      <c r="EI115" s="465"/>
      <c r="EJ115" s="465"/>
      <c r="EK115" s="465"/>
      <c r="EL115" s="465"/>
      <c r="EM115" s="465"/>
      <c r="EN115" s="465"/>
      <c r="EO115" s="465"/>
      <c r="EP115" s="465"/>
      <c r="EQ115" s="465"/>
      <c r="ER115" s="465"/>
      <c r="ES115" s="465"/>
      <c r="ET115" s="465"/>
      <c r="EU115" s="465"/>
      <c r="EV115" s="465"/>
      <c r="EW115" s="465"/>
      <c r="EX115" s="465"/>
      <c r="EY115" s="465"/>
      <c r="EZ115" s="465"/>
      <c r="FA115" s="465"/>
      <c r="FB115" s="465"/>
      <c r="FC115" s="465"/>
      <c r="FD115" s="465"/>
      <c r="FE115" s="465"/>
      <c r="FF115" s="465"/>
      <c r="FG115" s="465"/>
      <c r="FH115" s="465"/>
      <c r="FI115" s="465"/>
      <c r="FJ115" s="465"/>
      <c r="FK115" s="465"/>
      <c r="FL115" s="465"/>
      <c r="FM115" s="465"/>
      <c r="FN115" s="465"/>
      <c r="FO115" s="465"/>
      <c r="FP115" s="465"/>
      <c r="FQ115" s="465"/>
      <c r="FR115" s="465"/>
      <c r="FS115" s="465"/>
      <c r="FT115" s="465"/>
      <c r="FU115" s="465"/>
      <c r="FV115" s="465"/>
      <c r="FW115" s="465"/>
      <c r="FX115" s="465"/>
      <c r="FY115" s="465"/>
      <c r="FZ115" s="465"/>
      <c r="GA115" s="465"/>
      <c r="GB115" s="465"/>
      <c r="GC115" s="465"/>
      <c r="GD115" s="465"/>
      <c r="GE115" s="465"/>
      <c r="GF115" s="465"/>
      <c r="GG115" s="465"/>
      <c r="GH115" s="465"/>
      <c r="GI115" s="465"/>
      <c r="GJ115" s="465"/>
      <c r="GK115" s="465"/>
      <c r="GL115" s="465"/>
      <c r="GM115" s="465"/>
      <c r="GN115" s="465"/>
      <c r="GO115" s="465"/>
      <c r="GP115" s="465"/>
      <c r="GQ115" s="465"/>
      <c r="GR115" s="465"/>
      <c r="GS115" s="465"/>
      <c r="GT115" s="465"/>
      <c r="GU115" s="465"/>
      <c r="GV115" s="465"/>
      <c r="GW115" s="465"/>
      <c r="GX115" s="465"/>
      <c r="GY115" s="465"/>
      <c r="GZ115" s="465"/>
      <c r="HA115" s="465"/>
      <c r="HB115" s="465"/>
      <c r="HC115" s="465"/>
      <c r="HD115" s="465"/>
      <c r="HE115" s="465"/>
      <c r="HF115" s="465"/>
      <c r="HG115" s="465"/>
      <c r="HH115" s="465"/>
      <c r="HI115" s="465"/>
      <c r="HJ115" s="465"/>
      <c r="HK115" s="465"/>
      <c r="HL115" s="465"/>
      <c r="HM115" s="465"/>
      <c r="HN115" s="465"/>
      <c r="HO115" s="465"/>
      <c r="HP115" s="465"/>
      <c r="HQ115" s="465"/>
      <c r="HR115" s="465"/>
      <c r="HS115" s="465"/>
      <c r="HT115" s="465"/>
      <c r="HU115" s="465"/>
      <c r="HV115" s="465"/>
      <c r="HW115" s="465"/>
      <c r="HX115" s="465"/>
      <c r="HY115" s="465"/>
      <c r="HZ115" s="465"/>
      <c r="IA115" s="465"/>
      <c r="IB115" s="465"/>
      <c r="IC115" s="465"/>
      <c r="ID115" s="465"/>
      <c r="IE115" s="465"/>
      <c r="IF115" s="465"/>
      <c r="IG115" s="465"/>
      <c r="IH115" s="465"/>
      <c r="II115" s="465"/>
      <c r="IJ115" s="465"/>
      <c r="IK115" s="465"/>
      <c r="IL115" s="465"/>
      <c r="IM115" s="465"/>
      <c r="IN115" s="465"/>
      <c r="IO115" s="465"/>
      <c r="IP115" s="465"/>
      <c r="IQ115" s="465"/>
      <c r="IR115" s="465"/>
      <c r="IS115" s="465"/>
      <c r="IT115" s="465"/>
      <c r="IU115" s="465"/>
      <c r="IV115" s="465"/>
      <c r="IW115" s="465"/>
      <c r="IX115" s="465"/>
      <c r="IY115" s="465"/>
      <c r="IZ115" s="465"/>
      <c r="JA115" s="465"/>
      <c r="JB115" s="465"/>
      <c r="JC115" s="465"/>
      <c r="JD115" s="465"/>
      <c r="JE115" s="465"/>
      <c r="JF115" s="465"/>
      <c r="JG115" s="465"/>
      <c r="JH115" s="465"/>
      <c r="JI115" s="465"/>
    </row>
    <row r="116" spans="4:269" x14ac:dyDescent="0.25">
      <c r="D116" s="22"/>
      <c r="E116" s="455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D116" s="455"/>
      <c r="AE116" s="455"/>
      <c r="AF116" s="455"/>
      <c r="AG116" s="455"/>
      <c r="AH116" s="455"/>
      <c r="AI116" s="455"/>
      <c r="AJ116" s="455"/>
      <c r="AK116" s="455"/>
      <c r="AL116" s="455"/>
      <c r="AM116" s="455"/>
      <c r="AN116" s="455"/>
      <c r="AO116" s="455"/>
      <c r="AP116" s="455"/>
      <c r="AQ116" s="455"/>
      <c r="AR116" s="455"/>
      <c r="AS116" s="455"/>
      <c r="AT116" s="455"/>
      <c r="AU116" s="455"/>
      <c r="AX116" s="561"/>
      <c r="AZ116" s="1263"/>
      <c r="BF116" s="13"/>
      <c r="BG116" s="514"/>
      <c r="BI116" s="464"/>
      <c r="BK116" s="1244"/>
      <c r="BL116" s="454"/>
      <c r="DX116" s="465"/>
      <c r="DY116" s="465"/>
      <c r="DZ116" s="465"/>
      <c r="EA116" s="465"/>
      <c r="EB116" s="465"/>
      <c r="EC116" s="465"/>
      <c r="ED116" s="465"/>
      <c r="EE116" s="465"/>
      <c r="EF116" s="465"/>
      <c r="EG116" s="465"/>
      <c r="EH116" s="465"/>
      <c r="EI116" s="465"/>
      <c r="EJ116" s="465"/>
      <c r="EK116" s="465"/>
      <c r="EL116" s="465"/>
      <c r="EM116" s="465"/>
      <c r="EN116" s="465"/>
      <c r="EO116" s="465"/>
      <c r="EP116" s="465"/>
      <c r="EQ116" s="465"/>
      <c r="ER116" s="465"/>
      <c r="ES116" s="465"/>
      <c r="ET116" s="465"/>
      <c r="EU116" s="465"/>
      <c r="EV116" s="465"/>
      <c r="EW116" s="465"/>
      <c r="EX116" s="465"/>
      <c r="EY116" s="465"/>
      <c r="EZ116" s="465"/>
      <c r="FA116" s="465"/>
      <c r="FB116" s="465"/>
      <c r="FC116" s="465"/>
      <c r="FD116" s="465"/>
      <c r="FE116" s="465"/>
      <c r="FF116" s="465"/>
      <c r="FG116" s="465"/>
      <c r="FH116" s="465"/>
      <c r="FI116" s="465"/>
      <c r="FJ116" s="465"/>
      <c r="FK116" s="465"/>
      <c r="FL116" s="465"/>
      <c r="FM116" s="465"/>
      <c r="FN116" s="465"/>
      <c r="FO116" s="465"/>
      <c r="FP116" s="465"/>
      <c r="FQ116" s="465"/>
      <c r="FR116" s="465"/>
      <c r="FS116" s="465"/>
      <c r="FT116" s="465"/>
      <c r="FU116" s="465"/>
      <c r="FV116" s="465"/>
      <c r="FW116" s="465"/>
      <c r="FX116" s="465"/>
      <c r="FY116" s="465"/>
      <c r="FZ116" s="465"/>
      <c r="GA116" s="465"/>
      <c r="GB116" s="465"/>
      <c r="GC116" s="465"/>
      <c r="GD116" s="465"/>
      <c r="GE116" s="465"/>
      <c r="GF116" s="465"/>
      <c r="GG116" s="465"/>
      <c r="GH116" s="465"/>
      <c r="GI116" s="465"/>
      <c r="GJ116" s="465"/>
      <c r="GK116" s="465"/>
      <c r="GL116" s="465"/>
      <c r="GM116" s="465"/>
      <c r="GN116" s="465"/>
      <c r="GO116" s="465"/>
      <c r="GP116" s="465"/>
      <c r="GQ116" s="465"/>
      <c r="GR116" s="465"/>
      <c r="GS116" s="465"/>
      <c r="GT116" s="465"/>
      <c r="GU116" s="465"/>
      <c r="GV116" s="465"/>
      <c r="GW116" s="465"/>
      <c r="GX116" s="465"/>
      <c r="GY116" s="465"/>
      <c r="GZ116" s="465"/>
      <c r="HA116" s="465"/>
      <c r="HB116" s="465"/>
      <c r="HC116" s="465"/>
      <c r="HD116" s="465"/>
      <c r="HE116" s="465"/>
      <c r="HF116" s="465"/>
      <c r="HG116" s="465"/>
      <c r="HH116" s="465"/>
      <c r="HI116" s="465"/>
      <c r="HJ116" s="465"/>
      <c r="HK116" s="465"/>
      <c r="HL116" s="465"/>
      <c r="HM116" s="465"/>
      <c r="HN116" s="465"/>
      <c r="HO116" s="465"/>
      <c r="HP116" s="465"/>
      <c r="HQ116" s="465"/>
      <c r="HR116" s="465"/>
      <c r="HS116" s="465"/>
      <c r="HT116" s="465"/>
      <c r="HU116" s="465"/>
      <c r="HV116" s="465"/>
      <c r="HW116" s="465"/>
      <c r="HX116" s="465"/>
      <c r="HY116" s="465"/>
      <c r="HZ116" s="465"/>
      <c r="IA116" s="465"/>
      <c r="IB116" s="465"/>
      <c r="IC116" s="465"/>
      <c r="ID116" s="465"/>
      <c r="IE116" s="465"/>
      <c r="IF116" s="465"/>
      <c r="IG116" s="465"/>
      <c r="IH116" s="465"/>
      <c r="II116" s="465"/>
      <c r="IJ116" s="465"/>
      <c r="IK116" s="465"/>
      <c r="IL116" s="465"/>
      <c r="IM116" s="465"/>
      <c r="IN116" s="465"/>
      <c r="IO116" s="465"/>
      <c r="IP116" s="465"/>
      <c r="IQ116" s="465"/>
      <c r="IR116" s="465"/>
      <c r="IS116" s="465"/>
      <c r="IT116" s="465"/>
      <c r="IU116" s="465"/>
      <c r="IV116" s="465"/>
      <c r="IW116" s="465"/>
      <c r="IX116" s="465"/>
      <c r="IY116" s="465"/>
      <c r="IZ116" s="465"/>
      <c r="JA116" s="465"/>
      <c r="JB116" s="465"/>
      <c r="JC116" s="465"/>
      <c r="JD116" s="465"/>
      <c r="JE116" s="465"/>
      <c r="JF116" s="465"/>
      <c r="JG116" s="465"/>
      <c r="JH116" s="465"/>
      <c r="JI116" s="465"/>
    </row>
    <row r="117" spans="4:269" x14ac:dyDescent="0.25">
      <c r="D117" s="22"/>
      <c r="E117" s="455"/>
      <c r="F117" s="461"/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D117" s="455"/>
      <c r="AE117" s="455"/>
      <c r="AF117" s="455"/>
      <c r="AG117" s="455"/>
      <c r="AH117" s="455"/>
      <c r="AI117" s="455"/>
      <c r="AJ117" s="455"/>
      <c r="AK117" s="455"/>
      <c r="AL117" s="455"/>
      <c r="AM117" s="455"/>
      <c r="AN117" s="455"/>
      <c r="AO117" s="455"/>
      <c r="AP117" s="455"/>
      <c r="AQ117" s="455"/>
      <c r="AR117" s="455"/>
      <c r="AS117" s="455"/>
      <c r="AT117" s="455"/>
      <c r="AU117" s="455"/>
      <c r="AX117" s="561"/>
      <c r="AZ117" s="1263"/>
      <c r="BF117" s="13"/>
      <c r="BG117" s="514"/>
      <c r="BI117" s="464"/>
      <c r="BK117" s="1244"/>
      <c r="BL117" s="454"/>
      <c r="DX117" s="465"/>
      <c r="DY117" s="465"/>
      <c r="DZ117" s="465"/>
      <c r="EA117" s="465"/>
      <c r="EB117" s="465"/>
      <c r="EC117" s="465"/>
      <c r="ED117" s="465"/>
      <c r="EE117" s="465"/>
      <c r="EF117" s="465"/>
      <c r="EG117" s="465"/>
      <c r="EH117" s="465"/>
      <c r="EI117" s="465"/>
      <c r="EJ117" s="465"/>
      <c r="EK117" s="465"/>
      <c r="EL117" s="465"/>
      <c r="EM117" s="465"/>
      <c r="EN117" s="465"/>
      <c r="EO117" s="465"/>
      <c r="EP117" s="465"/>
      <c r="EQ117" s="465"/>
      <c r="ER117" s="465"/>
      <c r="ES117" s="465"/>
      <c r="ET117" s="465"/>
      <c r="EU117" s="465"/>
      <c r="EV117" s="465"/>
      <c r="EW117" s="465"/>
      <c r="EX117" s="465"/>
      <c r="EY117" s="465"/>
      <c r="EZ117" s="465"/>
      <c r="FA117" s="465"/>
      <c r="FB117" s="465"/>
      <c r="FC117" s="465"/>
      <c r="FD117" s="465"/>
      <c r="FE117" s="465"/>
      <c r="FF117" s="465"/>
      <c r="FG117" s="465"/>
      <c r="FH117" s="465"/>
      <c r="FI117" s="465"/>
      <c r="FJ117" s="465"/>
      <c r="FK117" s="465"/>
      <c r="FL117" s="465"/>
      <c r="FM117" s="465"/>
      <c r="FN117" s="465"/>
      <c r="FO117" s="465"/>
      <c r="FP117" s="465"/>
      <c r="FQ117" s="465"/>
      <c r="FR117" s="465"/>
      <c r="FS117" s="465"/>
      <c r="FT117" s="465"/>
      <c r="FU117" s="465"/>
      <c r="FV117" s="465"/>
      <c r="FW117" s="465"/>
      <c r="FX117" s="465"/>
      <c r="FY117" s="465"/>
      <c r="FZ117" s="465"/>
      <c r="GA117" s="465"/>
      <c r="GB117" s="465"/>
      <c r="GC117" s="465"/>
      <c r="GD117" s="465"/>
      <c r="GE117" s="465"/>
      <c r="GF117" s="465"/>
      <c r="GG117" s="465"/>
      <c r="GH117" s="465"/>
      <c r="GI117" s="465"/>
      <c r="GJ117" s="465"/>
      <c r="GK117" s="465"/>
      <c r="GL117" s="465"/>
      <c r="GM117" s="465"/>
      <c r="GN117" s="465"/>
      <c r="GO117" s="465"/>
      <c r="GP117" s="465"/>
      <c r="GQ117" s="465"/>
      <c r="GR117" s="465"/>
      <c r="GS117" s="465"/>
      <c r="GT117" s="465"/>
      <c r="GU117" s="465"/>
      <c r="GV117" s="465"/>
      <c r="GW117" s="465"/>
      <c r="GX117" s="465"/>
      <c r="GY117" s="465"/>
      <c r="GZ117" s="465"/>
      <c r="HA117" s="465"/>
      <c r="HB117" s="465"/>
      <c r="HC117" s="465"/>
      <c r="HD117" s="465"/>
      <c r="HE117" s="465"/>
      <c r="HF117" s="465"/>
      <c r="HG117" s="465"/>
      <c r="HH117" s="465"/>
      <c r="HI117" s="465"/>
      <c r="HJ117" s="465"/>
      <c r="HK117" s="465"/>
      <c r="HL117" s="465"/>
      <c r="HM117" s="465"/>
      <c r="HN117" s="465"/>
      <c r="HO117" s="465"/>
      <c r="HP117" s="465"/>
      <c r="HQ117" s="465"/>
      <c r="HR117" s="465"/>
      <c r="HS117" s="465"/>
      <c r="HT117" s="465"/>
      <c r="HU117" s="465"/>
      <c r="HV117" s="465"/>
      <c r="HW117" s="465"/>
      <c r="HX117" s="465"/>
      <c r="HY117" s="465"/>
      <c r="HZ117" s="465"/>
      <c r="IA117" s="465"/>
      <c r="IB117" s="465"/>
      <c r="IC117" s="465"/>
      <c r="ID117" s="465"/>
      <c r="IE117" s="465"/>
      <c r="IF117" s="465"/>
      <c r="IG117" s="465"/>
      <c r="IH117" s="465"/>
      <c r="II117" s="465"/>
      <c r="IJ117" s="465"/>
      <c r="IK117" s="465"/>
      <c r="IL117" s="465"/>
      <c r="IM117" s="465"/>
      <c r="IN117" s="465"/>
      <c r="IO117" s="465"/>
      <c r="IP117" s="465"/>
      <c r="IQ117" s="465"/>
      <c r="IR117" s="465"/>
      <c r="IS117" s="465"/>
      <c r="IT117" s="465"/>
      <c r="IU117" s="465"/>
      <c r="IV117" s="465"/>
      <c r="IW117" s="465"/>
      <c r="IX117" s="465"/>
      <c r="IY117" s="465"/>
      <c r="IZ117" s="465"/>
      <c r="JA117" s="465"/>
      <c r="JB117" s="465"/>
      <c r="JC117" s="465"/>
      <c r="JD117" s="465"/>
      <c r="JE117" s="465"/>
      <c r="JF117" s="465"/>
      <c r="JG117" s="465"/>
      <c r="JH117" s="465"/>
      <c r="JI117" s="465"/>
    </row>
    <row r="118" spans="4:269" x14ac:dyDescent="0.25">
      <c r="D118" s="22"/>
      <c r="E118" s="455"/>
      <c r="F118" s="461"/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D118" s="455"/>
      <c r="AE118" s="455"/>
      <c r="AF118" s="455"/>
      <c r="AG118" s="455"/>
      <c r="AH118" s="455"/>
      <c r="AI118" s="455"/>
      <c r="AJ118" s="455"/>
      <c r="AK118" s="455"/>
      <c r="AL118" s="455"/>
      <c r="AM118" s="455"/>
      <c r="AN118" s="455"/>
      <c r="AO118" s="455"/>
      <c r="AP118" s="455"/>
      <c r="AQ118" s="455"/>
      <c r="AR118" s="455"/>
      <c r="AS118" s="455"/>
      <c r="AT118" s="455"/>
      <c r="AU118" s="455"/>
      <c r="AX118" s="561"/>
      <c r="AZ118" s="1255"/>
      <c r="BF118" s="13"/>
      <c r="BG118" s="514"/>
      <c r="BI118" s="464"/>
      <c r="BK118" s="1244"/>
      <c r="BL118" s="454"/>
      <c r="DX118" s="465"/>
      <c r="DY118" s="465"/>
      <c r="DZ118" s="465"/>
      <c r="EA118" s="465"/>
      <c r="EB118" s="465"/>
      <c r="EC118" s="465"/>
      <c r="ED118" s="465"/>
      <c r="EE118" s="465"/>
      <c r="EF118" s="465"/>
      <c r="EG118" s="465"/>
      <c r="EH118" s="465"/>
      <c r="EI118" s="465"/>
      <c r="EJ118" s="465"/>
      <c r="EK118" s="465"/>
      <c r="EL118" s="465"/>
      <c r="EM118" s="465"/>
      <c r="EN118" s="465"/>
      <c r="EO118" s="465"/>
      <c r="EP118" s="465"/>
      <c r="EQ118" s="465"/>
      <c r="ER118" s="465"/>
      <c r="ES118" s="465"/>
      <c r="ET118" s="465"/>
      <c r="EU118" s="465"/>
      <c r="EV118" s="465"/>
      <c r="EW118" s="465"/>
      <c r="EX118" s="465"/>
      <c r="EY118" s="465"/>
      <c r="EZ118" s="465"/>
      <c r="FA118" s="465"/>
      <c r="FB118" s="465"/>
      <c r="FC118" s="465"/>
      <c r="FD118" s="465"/>
      <c r="FE118" s="465"/>
      <c r="FF118" s="465"/>
      <c r="FG118" s="465"/>
      <c r="FH118" s="465"/>
      <c r="FI118" s="465"/>
      <c r="FJ118" s="465"/>
      <c r="FK118" s="465"/>
      <c r="FL118" s="465"/>
      <c r="FM118" s="465"/>
      <c r="FN118" s="465"/>
      <c r="FO118" s="465"/>
      <c r="FP118" s="465"/>
      <c r="FQ118" s="465"/>
      <c r="FR118" s="465"/>
      <c r="FS118" s="465"/>
      <c r="FT118" s="465"/>
      <c r="FU118" s="465"/>
      <c r="FV118" s="465"/>
      <c r="FW118" s="465"/>
      <c r="FX118" s="465"/>
      <c r="FY118" s="465"/>
      <c r="FZ118" s="465"/>
      <c r="GA118" s="465"/>
      <c r="GB118" s="465"/>
      <c r="GC118" s="465"/>
      <c r="GD118" s="465"/>
      <c r="GE118" s="465"/>
      <c r="GF118" s="465"/>
      <c r="GG118" s="465"/>
      <c r="GH118" s="465"/>
      <c r="GI118" s="465"/>
      <c r="GJ118" s="465"/>
      <c r="GK118" s="465"/>
      <c r="GL118" s="465"/>
      <c r="GM118" s="465"/>
      <c r="GN118" s="465"/>
      <c r="GO118" s="465"/>
      <c r="GP118" s="465"/>
      <c r="GQ118" s="465"/>
      <c r="GR118" s="465"/>
      <c r="GS118" s="465"/>
      <c r="GT118" s="465"/>
      <c r="GU118" s="465"/>
      <c r="GV118" s="465"/>
      <c r="GW118" s="465"/>
      <c r="GX118" s="465"/>
      <c r="GY118" s="465"/>
      <c r="GZ118" s="465"/>
      <c r="HA118" s="465"/>
      <c r="HB118" s="465"/>
      <c r="HC118" s="465"/>
      <c r="HD118" s="465"/>
      <c r="HE118" s="465"/>
      <c r="HF118" s="465"/>
      <c r="HG118" s="465"/>
      <c r="HH118" s="465"/>
      <c r="HI118" s="465"/>
      <c r="HJ118" s="465"/>
      <c r="HK118" s="465"/>
      <c r="HL118" s="465"/>
      <c r="HM118" s="465"/>
      <c r="HN118" s="465"/>
      <c r="HO118" s="465"/>
      <c r="HP118" s="465"/>
      <c r="HQ118" s="465"/>
      <c r="HR118" s="465"/>
      <c r="HS118" s="465"/>
      <c r="HT118" s="465"/>
      <c r="HU118" s="465"/>
      <c r="HV118" s="465"/>
      <c r="HW118" s="465"/>
      <c r="HX118" s="465"/>
      <c r="HY118" s="465"/>
      <c r="HZ118" s="465"/>
      <c r="IA118" s="465"/>
      <c r="IB118" s="465"/>
      <c r="IC118" s="465"/>
      <c r="ID118" s="465"/>
      <c r="IE118" s="465"/>
      <c r="IF118" s="465"/>
      <c r="IG118" s="465"/>
      <c r="IH118" s="465"/>
      <c r="II118" s="465"/>
      <c r="IJ118" s="465"/>
      <c r="IK118" s="465"/>
      <c r="IL118" s="465"/>
      <c r="IM118" s="465"/>
      <c r="IN118" s="465"/>
      <c r="IO118" s="465"/>
      <c r="IP118" s="465"/>
      <c r="IQ118" s="465"/>
      <c r="IR118" s="465"/>
      <c r="IS118" s="465"/>
      <c r="IT118" s="465"/>
      <c r="IU118" s="465"/>
      <c r="IV118" s="465"/>
      <c r="IW118" s="465"/>
      <c r="IX118" s="465"/>
      <c r="IY118" s="465"/>
      <c r="IZ118" s="465"/>
      <c r="JA118" s="465"/>
      <c r="JB118" s="465"/>
      <c r="JC118" s="465"/>
      <c r="JD118" s="465"/>
      <c r="JE118" s="465"/>
      <c r="JF118" s="465"/>
      <c r="JG118" s="465"/>
      <c r="JH118" s="465"/>
      <c r="JI118" s="465"/>
    </row>
    <row r="119" spans="4:269" x14ac:dyDescent="0.25">
      <c r="D119" s="22"/>
      <c r="E119" s="455"/>
      <c r="F119" s="461"/>
      <c r="G119" s="461"/>
      <c r="H119" s="461"/>
      <c r="I119" s="461"/>
      <c r="J119" s="461"/>
      <c r="K119" s="461"/>
      <c r="L119" s="461"/>
      <c r="M119" s="461"/>
      <c r="N119" s="461"/>
      <c r="O119" s="461"/>
      <c r="P119" s="461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D119" s="455"/>
      <c r="AE119" s="455"/>
      <c r="AF119" s="455"/>
      <c r="AG119" s="455"/>
      <c r="AH119" s="455"/>
      <c r="AI119" s="455"/>
      <c r="AJ119" s="455"/>
      <c r="AK119" s="455"/>
      <c r="AL119" s="455"/>
      <c r="AM119" s="455"/>
      <c r="AN119" s="455"/>
      <c r="AO119" s="455"/>
      <c r="AP119" s="455"/>
      <c r="AQ119" s="455"/>
      <c r="AR119" s="455"/>
      <c r="AS119" s="455"/>
      <c r="AT119" s="455"/>
      <c r="AU119" s="455"/>
      <c r="AX119" s="561"/>
      <c r="AZ119" s="1255"/>
      <c r="BF119" s="13"/>
      <c r="BG119" s="514"/>
      <c r="BI119" s="464"/>
      <c r="BK119" s="1244"/>
      <c r="BL119" s="454"/>
      <c r="DX119" s="465"/>
      <c r="DY119" s="465"/>
      <c r="DZ119" s="465"/>
      <c r="EA119" s="465"/>
      <c r="EB119" s="465"/>
      <c r="EC119" s="465"/>
      <c r="ED119" s="465"/>
      <c r="EE119" s="465"/>
      <c r="EF119" s="465"/>
      <c r="EG119" s="465"/>
      <c r="EH119" s="465"/>
      <c r="EI119" s="465"/>
      <c r="EJ119" s="465"/>
      <c r="EK119" s="465"/>
      <c r="EL119" s="465"/>
      <c r="EM119" s="465"/>
      <c r="EN119" s="465"/>
      <c r="EO119" s="465"/>
      <c r="EP119" s="465"/>
      <c r="EQ119" s="465"/>
      <c r="ER119" s="465"/>
      <c r="ES119" s="465"/>
      <c r="ET119" s="465"/>
      <c r="EU119" s="465"/>
      <c r="EV119" s="465"/>
      <c r="EW119" s="465"/>
      <c r="EX119" s="465"/>
      <c r="EY119" s="465"/>
      <c r="EZ119" s="465"/>
      <c r="FA119" s="465"/>
      <c r="FB119" s="465"/>
      <c r="FC119" s="465"/>
      <c r="FD119" s="465"/>
      <c r="FE119" s="465"/>
      <c r="FF119" s="465"/>
      <c r="FG119" s="465"/>
      <c r="FH119" s="465"/>
      <c r="FI119" s="465"/>
      <c r="FJ119" s="465"/>
      <c r="FK119" s="465"/>
      <c r="FL119" s="465"/>
      <c r="FM119" s="465"/>
      <c r="FN119" s="465"/>
      <c r="FO119" s="465"/>
      <c r="FP119" s="465"/>
      <c r="FQ119" s="465"/>
      <c r="FR119" s="465"/>
      <c r="FS119" s="465"/>
      <c r="FT119" s="465"/>
      <c r="FU119" s="465"/>
      <c r="FV119" s="465"/>
      <c r="FW119" s="465"/>
      <c r="FX119" s="465"/>
      <c r="FY119" s="465"/>
      <c r="FZ119" s="465"/>
      <c r="GA119" s="465"/>
      <c r="GB119" s="465"/>
      <c r="GC119" s="465"/>
      <c r="GD119" s="465"/>
      <c r="GE119" s="465"/>
      <c r="GF119" s="465"/>
      <c r="GG119" s="465"/>
      <c r="GH119" s="465"/>
      <c r="GI119" s="465"/>
      <c r="GJ119" s="465"/>
      <c r="GK119" s="465"/>
      <c r="GL119" s="465"/>
      <c r="GM119" s="465"/>
      <c r="GN119" s="465"/>
      <c r="GO119" s="465"/>
      <c r="GP119" s="465"/>
      <c r="GQ119" s="465"/>
      <c r="GR119" s="465"/>
      <c r="GS119" s="465"/>
      <c r="GT119" s="465"/>
      <c r="GU119" s="465"/>
      <c r="GV119" s="465"/>
      <c r="GW119" s="465"/>
      <c r="GX119" s="465"/>
      <c r="GY119" s="465"/>
      <c r="GZ119" s="465"/>
      <c r="HA119" s="465"/>
      <c r="HB119" s="465"/>
      <c r="HC119" s="465"/>
      <c r="HD119" s="465"/>
      <c r="HE119" s="465"/>
      <c r="HF119" s="465"/>
      <c r="HG119" s="465"/>
      <c r="HH119" s="465"/>
      <c r="HI119" s="465"/>
      <c r="HJ119" s="465"/>
      <c r="HK119" s="465"/>
      <c r="HL119" s="465"/>
      <c r="HM119" s="465"/>
      <c r="HN119" s="465"/>
      <c r="HO119" s="465"/>
      <c r="HP119" s="465"/>
      <c r="HQ119" s="465"/>
      <c r="HR119" s="465"/>
      <c r="HS119" s="465"/>
      <c r="HT119" s="465"/>
      <c r="HU119" s="465"/>
      <c r="HV119" s="465"/>
      <c r="HW119" s="465"/>
      <c r="HX119" s="465"/>
      <c r="HY119" s="465"/>
      <c r="HZ119" s="465"/>
      <c r="IA119" s="465"/>
      <c r="IB119" s="465"/>
      <c r="IC119" s="465"/>
      <c r="ID119" s="465"/>
      <c r="IE119" s="465"/>
      <c r="IF119" s="465"/>
      <c r="IG119" s="465"/>
      <c r="IH119" s="465"/>
      <c r="II119" s="465"/>
      <c r="IJ119" s="465"/>
      <c r="IK119" s="465"/>
      <c r="IL119" s="465"/>
      <c r="IM119" s="465"/>
      <c r="IN119" s="465"/>
      <c r="IO119" s="465"/>
      <c r="IP119" s="465"/>
      <c r="IQ119" s="465"/>
      <c r="IR119" s="465"/>
      <c r="IS119" s="465"/>
      <c r="IT119" s="465"/>
      <c r="IU119" s="465"/>
      <c r="IV119" s="465"/>
      <c r="IW119" s="465"/>
      <c r="IX119" s="465"/>
      <c r="IY119" s="465"/>
      <c r="IZ119" s="465"/>
      <c r="JA119" s="465"/>
      <c r="JB119" s="465"/>
      <c r="JC119" s="465"/>
      <c r="JD119" s="465"/>
      <c r="JE119" s="465"/>
      <c r="JF119" s="465"/>
      <c r="JG119" s="465"/>
      <c r="JH119" s="465"/>
      <c r="JI119" s="465"/>
    </row>
    <row r="120" spans="4:269" x14ac:dyDescent="0.25">
      <c r="D120" s="22"/>
      <c r="E120" s="455"/>
      <c r="F120" s="461"/>
      <c r="G120" s="461"/>
      <c r="H120" s="461"/>
      <c r="I120" s="461"/>
      <c r="J120" s="461"/>
      <c r="K120" s="461"/>
      <c r="L120" s="461"/>
      <c r="M120" s="461"/>
      <c r="N120" s="461"/>
      <c r="O120" s="461"/>
      <c r="P120" s="461"/>
      <c r="Q120" s="461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D120" s="455"/>
      <c r="AE120" s="455"/>
      <c r="AF120" s="455"/>
      <c r="AG120" s="455"/>
      <c r="AH120" s="455"/>
      <c r="AI120" s="455"/>
      <c r="AJ120" s="455"/>
      <c r="AK120" s="455"/>
      <c r="AL120" s="455"/>
      <c r="AM120" s="455"/>
      <c r="AN120" s="455"/>
      <c r="AO120" s="455"/>
      <c r="AP120" s="455"/>
      <c r="AQ120" s="455"/>
      <c r="AR120" s="455"/>
      <c r="AS120" s="455"/>
      <c r="AT120" s="455"/>
      <c r="AU120" s="455"/>
      <c r="AX120" s="561"/>
      <c r="AZ120" s="1255"/>
      <c r="BF120" s="13"/>
      <c r="BG120" s="514"/>
      <c r="BI120" s="464"/>
      <c r="BK120" s="1244"/>
      <c r="BL120" s="454"/>
      <c r="DX120" s="465"/>
      <c r="DY120" s="465"/>
      <c r="DZ120" s="465"/>
      <c r="EA120" s="465"/>
      <c r="EB120" s="465"/>
      <c r="EC120" s="465"/>
      <c r="ED120" s="465"/>
      <c r="EE120" s="465"/>
      <c r="EF120" s="465"/>
      <c r="EG120" s="465"/>
      <c r="EH120" s="465"/>
      <c r="EI120" s="465"/>
      <c r="EJ120" s="465"/>
      <c r="EK120" s="465"/>
      <c r="EL120" s="465"/>
      <c r="EM120" s="465"/>
      <c r="EN120" s="465"/>
      <c r="EO120" s="465"/>
      <c r="EP120" s="465"/>
      <c r="EQ120" s="465"/>
      <c r="ER120" s="465"/>
      <c r="ES120" s="465"/>
      <c r="ET120" s="465"/>
      <c r="EU120" s="465"/>
      <c r="EV120" s="465"/>
      <c r="EW120" s="465"/>
      <c r="EX120" s="465"/>
      <c r="EY120" s="465"/>
      <c r="EZ120" s="465"/>
      <c r="FA120" s="465"/>
      <c r="FB120" s="465"/>
      <c r="FC120" s="465"/>
      <c r="FD120" s="465"/>
      <c r="FE120" s="465"/>
      <c r="FF120" s="465"/>
      <c r="FG120" s="465"/>
      <c r="FH120" s="465"/>
      <c r="FI120" s="465"/>
      <c r="FJ120" s="465"/>
      <c r="FK120" s="465"/>
      <c r="FL120" s="465"/>
      <c r="FM120" s="465"/>
      <c r="FN120" s="465"/>
      <c r="FO120" s="465"/>
      <c r="FP120" s="465"/>
      <c r="FQ120" s="465"/>
      <c r="FR120" s="465"/>
      <c r="FS120" s="465"/>
      <c r="FT120" s="465"/>
      <c r="FU120" s="465"/>
      <c r="FV120" s="465"/>
      <c r="FW120" s="465"/>
      <c r="FX120" s="465"/>
      <c r="FY120" s="465"/>
      <c r="FZ120" s="465"/>
      <c r="GA120" s="465"/>
      <c r="GB120" s="465"/>
      <c r="GC120" s="465"/>
      <c r="GD120" s="465"/>
      <c r="GE120" s="465"/>
      <c r="GF120" s="465"/>
      <c r="GG120" s="465"/>
      <c r="GH120" s="465"/>
      <c r="GI120" s="465"/>
      <c r="GJ120" s="465"/>
      <c r="GK120" s="465"/>
      <c r="GL120" s="465"/>
      <c r="GM120" s="465"/>
      <c r="GN120" s="465"/>
      <c r="GO120" s="465"/>
      <c r="GP120" s="465"/>
      <c r="GQ120" s="465"/>
      <c r="GR120" s="465"/>
      <c r="GS120" s="465"/>
      <c r="GT120" s="465"/>
      <c r="GU120" s="465"/>
      <c r="GV120" s="465"/>
      <c r="GW120" s="465"/>
      <c r="GX120" s="465"/>
      <c r="GY120" s="465"/>
      <c r="GZ120" s="465"/>
      <c r="HA120" s="465"/>
      <c r="HB120" s="465"/>
      <c r="HC120" s="465"/>
      <c r="HD120" s="465"/>
      <c r="HE120" s="465"/>
      <c r="HF120" s="465"/>
      <c r="HG120" s="465"/>
      <c r="HH120" s="465"/>
      <c r="HI120" s="465"/>
      <c r="HJ120" s="465"/>
      <c r="HK120" s="465"/>
      <c r="HL120" s="465"/>
      <c r="HM120" s="465"/>
      <c r="HN120" s="465"/>
      <c r="HO120" s="465"/>
      <c r="HP120" s="465"/>
      <c r="HQ120" s="465"/>
      <c r="HR120" s="465"/>
      <c r="HS120" s="465"/>
      <c r="HT120" s="465"/>
      <c r="HU120" s="465"/>
      <c r="HV120" s="465"/>
      <c r="HW120" s="465"/>
      <c r="HX120" s="465"/>
      <c r="HY120" s="465"/>
      <c r="HZ120" s="465"/>
      <c r="IA120" s="465"/>
      <c r="IB120" s="465"/>
      <c r="IC120" s="465"/>
      <c r="ID120" s="465"/>
      <c r="IE120" s="465"/>
      <c r="IF120" s="465"/>
      <c r="IG120" s="465"/>
      <c r="IH120" s="465"/>
      <c r="II120" s="465"/>
      <c r="IJ120" s="465"/>
      <c r="IK120" s="465"/>
      <c r="IL120" s="465"/>
      <c r="IM120" s="465"/>
      <c r="IN120" s="465"/>
      <c r="IO120" s="465"/>
      <c r="IP120" s="465"/>
      <c r="IQ120" s="465"/>
      <c r="IR120" s="465"/>
      <c r="IS120" s="465"/>
      <c r="IT120" s="465"/>
      <c r="IU120" s="465"/>
      <c r="IV120" s="465"/>
      <c r="IW120" s="465"/>
      <c r="IX120" s="465"/>
      <c r="IY120" s="465"/>
      <c r="IZ120" s="465"/>
      <c r="JA120" s="465"/>
      <c r="JB120" s="465"/>
      <c r="JC120" s="465"/>
      <c r="JD120" s="465"/>
      <c r="JE120" s="465"/>
      <c r="JF120" s="465"/>
      <c r="JG120" s="465"/>
      <c r="JH120" s="465"/>
      <c r="JI120" s="465"/>
    </row>
    <row r="121" spans="4:269" x14ac:dyDescent="0.25">
      <c r="D121" s="22"/>
      <c r="E121" s="455"/>
      <c r="F121" s="461"/>
      <c r="G121" s="461"/>
      <c r="H121" s="461"/>
      <c r="I121" s="461"/>
      <c r="J121" s="461"/>
      <c r="K121" s="461"/>
      <c r="L121" s="461"/>
      <c r="M121" s="461"/>
      <c r="N121" s="461"/>
      <c r="O121" s="461"/>
      <c r="P121" s="461"/>
      <c r="Q121" s="461"/>
      <c r="R121" s="461"/>
      <c r="S121" s="461"/>
      <c r="T121" s="461"/>
      <c r="U121" s="461"/>
      <c r="V121" s="461"/>
      <c r="W121" s="461"/>
      <c r="X121" s="461"/>
      <c r="Y121" s="461"/>
      <c r="Z121" s="461"/>
      <c r="AA121" s="461"/>
      <c r="AD121" s="455"/>
      <c r="AE121" s="455"/>
      <c r="AF121" s="455"/>
      <c r="AG121" s="455"/>
      <c r="AH121" s="455"/>
      <c r="AI121" s="455"/>
      <c r="AJ121" s="455"/>
      <c r="AK121" s="455"/>
      <c r="AL121" s="455"/>
      <c r="AM121" s="455"/>
      <c r="AN121" s="455"/>
      <c r="AO121" s="455"/>
      <c r="AP121" s="455"/>
      <c r="AQ121" s="455"/>
      <c r="AR121" s="455"/>
      <c r="AS121" s="455"/>
      <c r="AT121" s="455"/>
      <c r="AU121" s="455"/>
      <c r="AX121" s="561"/>
      <c r="AZ121" s="1255"/>
      <c r="BF121" s="13"/>
      <c r="BG121" s="514"/>
      <c r="BI121" s="464"/>
      <c r="BK121" s="1244"/>
      <c r="BL121" s="454"/>
      <c r="DX121" s="465"/>
      <c r="DY121" s="465"/>
      <c r="DZ121" s="465"/>
      <c r="EA121" s="465"/>
      <c r="EB121" s="465"/>
      <c r="EC121" s="465"/>
      <c r="ED121" s="465"/>
      <c r="EE121" s="465"/>
      <c r="EF121" s="465"/>
      <c r="EG121" s="465"/>
      <c r="EH121" s="465"/>
      <c r="EI121" s="465"/>
      <c r="EJ121" s="465"/>
      <c r="EK121" s="465"/>
      <c r="EL121" s="465"/>
      <c r="EM121" s="465"/>
      <c r="EN121" s="465"/>
      <c r="EO121" s="465"/>
      <c r="EP121" s="465"/>
      <c r="EQ121" s="465"/>
      <c r="ER121" s="465"/>
      <c r="ES121" s="465"/>
      <c r="ET121" s="465"/>
      <c r="EU121" s="465"/>
      <c r="EV121" s="465"/>
      <c r="EW121" s="465"/>
      <c r="EX121" s="465"/>
      <c r="EY121" s="465"/>
      <c r="EZ121" s="465"/>
      <c r="FA121" s="465"/>
      <c r="FB121" s="465"/>
      <c r="FC121" s="465"/>
      <c r="FD121" s="465"/>
      <c r="FE121" s="465"/>
      <c r="FF121" s="465"/>
      <c r="FG121" s="465"/>
      <c r="FH121" s="465"/>
      <c r="FI121" s="465"/>
      <c r="FJ121" s="465"/>
      <c r="FK121" s="465"/>
      <c r="FL121" s="465"/>
      <c r="FM121" s="465"/>
      <c r="FN121" s="465"/>
      <c r="FO121" s="465"/>
      <c r="FP121" s="465"/>
      <c r="FQ121" s="465"/>
      <c r="FR121" s="465"/>
      <c r="FS121" s="465"/>
      <c r="FT121" s="465"/>
      <c r="FU121" s="465"/>
      <c r="FV121" s="465"/>
      <c r="FW121" s="465"/>
      <c r="FX121" s="465"/>
      <c r="FY121" s="465"/>
      <c r="FZ121" s="465"/>
      <c r="GA121" s="465"/>
      <c r="GB121" s="465"/>
      <c r="GC121" s="465"/>
      <c r="GD121" s="465"/>
      <c r="GE121" s="465"/>
      <c r="GF121" s="465"/>
      <c r="GG121" s="465"/>
      <c r="GH121" s="465"/>
      <c r="GI121" s="465"/>
      <c r="GJ121" s="465"/>
      <c r="GK121" s="465"/>
      <c r="GL121" s="465"/>
      <c r="GM121" s="465"/>
      <c r="GN121" s="465"/>
      <c r="GO121" s="465"/>
      <c r="GP121" s="465"/>
      <c r="GQ121" s="465"/>
      <c r="GR121" s="465"/>
      <c r="GS121" s="465"/>
      <c r="GT121" s="465"/>
      <c r="GU121" s="465"/>
      <c r="GV121" s="465"/>
      <c r="GW121" s="465"/>
      <c r="GX121" s="465"/>
      <c r="GY121" s="465"/>
      <c r="GZ121" s="465"/>
      <c r="HA121" s="465"/>
      <c r="HB121" s="465"/>
      <c r="HC121" s="465"/>
      <c r="HD121" s="465"/>
      <c r="HE121" s="465"/>
      <c r="HF121" s="465"/>
      <c r="HG121" s="465"/>
      <c r="HH121" s="465"/>
      <c r="HI121" s="465"/>
      <c r="HJ121" s="465"/>
      <c r="HK121" s="465"/>
      <c r="HL121" s="465"/>
      <c r="HM121" s="465"/>
      <c r="HN121" s="465"/>
      <c r="HO121" s="465"/>
      <c r="HP121" s="465"/>
      <c r="HQ121" s="465"/>
      <c r="HR121" s="465"/>
      <c r="HS121" s="465"/>
      <c r="HT121" s="465"/>
      <c r="HU121" s="465"/>
      <c r="HV121" s="465"/>
      <c r="HW121" s="465"/>
      <c r="HX121" s="465"/>
      <c r="HY121" s="465"/>
      <c r="HZ121" s="465"/>
      <c r="IA121" s="465"/>
      <c r="IB121" s="465"/>
      <c r="IC121" s="465"/>
      <c r="ID121" s="465"/>
      <c r="IE121" s="465"/>
      <c r="IF121" s="465"/>
      <c r="IG121" s="465"/>
      <c r="IH121" s="465"/>
      <c r="II121" s="465"/>
      <c r="IJ121" s="465"/>
      <c r="IK121" s="465"/>
      <c r="IL121" s="465"/>
      <c r="IM121" s="465"/>
      <c r="IN121" s="465"/>
      <c r="IO121" s="465"/>
      <c r="IP121" s="465"/>
      <c r="IQ121" s="465"/>
      <c r="IR121" s="465"/>
      <c r="IS121" s="465"/>
      <c r="IT121" s="465"/>
      <c r="IU121" s="465"/>
      <c r="IV121" s="465"/>
      <c r="IW121" s="465"/>
      <c r="IX121" s="465"/>
      <c r="IY121" s="465"/>
      <c r="IZ121" s="465"/>
      <c r="JA121" s="465"/>
      <c r="JB121" s="465"/>
      <c r="JC121" s="465"/>
      <c r="JD121" s="465"/>
      <c r="JE121" s="465"/>
      <c r="JF121" s="465"/>
      <c r="JG121" s="465"/>
      <c r="JH121" s="465"/>
      <c r="JI121" s="465"/>
    </row>
    <row r="122" spans="4:269" x14ac:dyDescent="0.25">
      <c r="D122" s="22"/>
      <c r="E122" s="455"/>
      <c r="F122" s="461"/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D122" s="455"/>
      <c r="AE122" s="455"/>
      <c r="AF122" s="455"/>
      <c r="AG122" s="455"/>
      <c r="AH122" s="455"/>
      <c r="AI122" s="455"/>
      <c r="AJ122" s="455"/>
      <c r="AK122" s="455"/>
      <c r="AL122" s="455"/>
      <c r="AM122" s="455"/>
      <c r="AN122" s="455"/>
      <c r="AO122" s="455"/>
      <c r="AP122" s="455"/>
      <c r="AQ122" s="455"/>
      <c r="AR122" s="455"/>
      <c r="AS122" s="455"/>
      <c r="AT122" s="455"/>
      <c r="AU122" s="455"/>
      <c r="AX122" s="561"/>
      <c r="AZ122" s="1255"/>
      <c r="BF122" s="13"/>
      <c r="BI122" s="464"/>
      <c r="BK122" s="1244"/>
      <c r="BL122" s="454"/>
      <c r="DX122" s="465"/>
      <c r="DY122" s="465"/>
      <c r="DZ122" s="465"/>
      <c r="EA122" s="465"/>
      <c r="EB122" s="465"/>
      <c r="EC122" s="465"/>
      <c r="ED122" s="465"/>
      <c r="EE122" s="465"/>
      <c r="EF122" s="465"/>
      <c r="EG122" s="465"/>
      <c r="EH122" s="465"/>
      <c r="EI122" s="465"/>
      <c r="EJ122" s="465"/>
      <c r="EK122" s="465"/>
      <c r="EL122" s="465"/>
      <c r="EM122" s="465"/>
      <c r="EN122" s="465"/>
      <c r="EO122" s="465"/>
      <c r="EP122" s="465"/>
      <c r="EQ122" s="465"/>
      <c r="ER122" s="465"/>
      <c r="ES122" s="465"/>
      <c r="ET122" s="465"/>
      <c r="EU122" s="465"/>
      <c r="EV122" s="465"/>
      <c r="EW122" s="465"/>
      <c r="EX122" s="465"/>
      <c r="EY122" s="465"/>
      <c r="EZ122" s="465"/>
      <c r="FA122" s="465"/>
      <c r="FB122" s="465"/>
      <c r="FC122" s="465"/>
      <c r="FD122" s="465"/>
      <c r="FE122" s="465"/>
      <c r="FF122" s="465"/>
      <c r="FG122" s="465"/>
      <c r="FH122" s="465"/>
      <c r="FI122" s="465"/>
      <c r="FJ122" s="465"/>
      <c r="FK122" s="465"/>
      <c r="FL122" s="465"/>
      <c r="FM122" s="465"/>
      <c r="FN122" s="465"/>
      <c r="FO122" s="465"/>
      <c r="FP122" s="465"/>
      <c r="FQ122" s="465"/>
      <c r="FR122" s="465"/>
      <c r="FS122" s="465"/>
      <c r="FT122" s="465"/>
      <c r="FU122" s="465"/>
      <c r="FV122" s="465"/>
      <c r="FW122" s="465"/>
      <c r="FX122" s="465"/>
      <c r="FY122" s="465"/>
      <c r="FZ122" s="465"/>
      <c r="GA122" s="465"/>
      <c r="GB122" s="465"/>
      <c r="GC122" s="465"/>
      <c r="GD122" s="465"/>
      <c r="GE122" s="465"/>
      <c r="GF122" s="465"/>
      <c r="GG122" s="465"/>
      <c r="GH122" s="465"/>
      <c r="GI122" s="465"/>
      <c r="GJ122" s="465"/>
      <c r="GK122" s="465"/>
      <c r="GL122" s="465"/>
      <c r="GM122" s="465"/>
      <c r="GN122" s="465"/>
      <c r="GO122" s="465"/>
      <c r="GP122" s="465"/>
      <c r="GQ122" s="465"/>
      <c r="GR122" s="465"/>
      <c r="GS122" s="465"/>
      <c r="GT122" s="465"/>
      <c r="GU122" s="465"/>
      <c r="GV122" s="465"/>
      <c r="GW122" s="465"/>
      <c r="GX122" s="465"/>
      <c r="GY122" s="465"/>
      <c r="GZ122" s="465"/>
      <c r="HA122" s="465"/>
      <c r="HB122" s="465"/>
      <c r="HC122" s="465"/>
      <c r="HD122" s="465"/>
      <c r="HE122" s="465"/>
      <c r="HF122" s="465"/>
      <c r="HG122" s="465"/>
      <c r="HH122" s="465"/>
      <c r="HI122" s="465"/>
      <c r="HJ122" s="465"/>
      <c r="HK122" s="465"/>
      <c r="HL122" s="465"/>
      <c r="HM122" s="465"/>
      <c r="HN122" s="465"/>
      <c r="HO122" s="465"/>
      <c r="HP122" s="465"/>
      <c r="HQ122" s="465"/>
      <c r="HR122" s="465"/>
      <c r="HS122" s="465"/>
      <c r="HT122" s="465"/>
      <c r="HU122" s="465"/>
      <c r="HV122" s="465"/>
      <c r="HW122" s="465"/>
      <c r="HX122" s="465"/>
      <c r="HY122" s="465"/>
      <c r="HZ122" s="465"/>
      <c r="IA122" s="465"/>
      <c r="IB122" s="465"/>
      <c r="IC122" s="465"/>
      <c r="ID122" s="465"/>
      <c r="IE122" s="465"/>
      <c r="IF122" s="465"/>
      <c r="IG122" s="465"/>
      <c r="IH122" s="465"/>
      <c r="II122" s="465"/>
      <c r="IJ122" s="465"/>
      <c r="IK122" s="465"/>
      <c r="IL122" s="465"/>
      <c r="IM122" s="465"/>
      <c r="IN122" s="465"/>
      <c r="IO122" s="465"/>
      <c r="IP122" s="465"/>
      <c r="IQ122" s="465"/>
      <c r="IR122" s="465"/>
      <c r="IS122" s="465"/>
      <c r="IT122" s="465"/>
      <c r="IU122" s="465"/>
      <c r="IV122" s="465"/>
      <c r="IW122" s="465"/>
      <c r="IX122" s="465"/>
      <c r="IY122" s="465"/>
      <c r="IZ122" s="465"/>
      <c r="JA122" s="465"/>
      <c r="JB122" s="465"/>
      <c r="JC122" s="465"/>
      <c r="JD122" s="465"/>
      <c r="JE122" s="465"/>
      <c r="JF122" s="465"/>
      <c r="JG122" s="465"/>
      <c r="JH122" s="465"/>
      <c r="JI122" s="465"/>
    </row>
    <row r="123" spans="4:269" x14ac:dyDescent="0.25">
      <c r="D123" s="22"/>
      <c r="E123" s="455"/>
      <c r="F123" s="461"/>
      <c r="G123" s="461"/>
      <c r="H123" s="461"/>
      <c r="I123" s="461"/>
      <c r="J123" s="461"/>
      <c r="K123" s="461"/>
      <c r="L123" s="461"/>
      <c r="M123" s="461"/>
      <c r="N123" s="461"/>
      <c r="O123" s="461"/>
      <c r="P123" s="461"/>
      <c r="Q123" s="461"/>
      <c r="R123" s="461"/>
      <c r="S123" s="461"/>
      <c r="T123" s="461"/>
      <c r="U123" s="461"/>
      <c r="V123" s="461"/>
      <c r="W123" s="461"/>
      <c r="X123" s="461"/>
      <c r="Y123" s="461"/>
      <c r="Z123" s="461"/>
      <c r="AA123" s="461"/>
      <c r="AD123" s="455"/>
      <c r="AE123" s="455"/>
      <c r="AF123" s="455"/>
      <c r="AG123" s="455"/>
      <c r="AH123" s="455"/>
      <c r="AI123" s="455"/>
      <c r="AJ123" s="455"/>
      <c r="AK123" s="455"/>
      <c r="AL123" s="455"/>
      <c r="AM123" s="455"/>
      <c r="AN123" s="455"/>
      <c r="AO123" s="455"/>
      <c r="AP123" s="455"/>
      <c r="AQ123" s="455"/>
      <c r="AR123" s="455"/>
      <c r="AS123" s="455"/>
      <c r="AT123" s="455"/>
      <c r="AU123" s="455"/>
      <c r="AX123" s="561"/>
      <c r="AZ123" s="1255"/>
      <c r="BF123" s="13"/>
      <c r="BI123" s="464"/>
      <c r="BK123" s="1244"/>
      <c r="BL123" s="454"/>
      <c r="DX123" s="465"/>
      <c r="DY123" s="465"/>
      <c r="DZ123" s="465"/>
      <c r="EA123" s="465"/>
      <c r="EB123" s="465"/>
      <c r="EC123" s="465"/>
      <c r="ED123" s="465"/>
      <c r="EE123" s="465"/>
      <c r="EF123" s="465"/>
      <c r="EG123" s="465"/>
      <c r="EH123" s="465"/>
      <c r="EI123" s="465"/>
      <c r="EJ123" s="465"/>
      <c r="EK123" s="465"/>
      <c r="EL123" s="465"/>
      <c r="EM123" s="465"/>
      <c r="EN123" s="465"/>
      <c r="EO123" s="465"/>
      <c r="EP123" s="465"/>
      <c r="EQ123" s="465"/>
      <c r="ER123" s="465"/>
      <c r="ES123" s="465"/>
      <c r="ET123" s="465"/>
      <c r="EU123" s="465"/>
      <c r="EV123" s="465"/>
      <c r="EW123" s="465"/>
      <c r="EX123" s="465"/>
      <c r="EY123" s="465"/>
      <c r="EZ123" s="465"/>
      <c r="FA123" s="465"/>
      <c r="FB123" s="465"/>
      <c r="FC123" s="465"/>
      <c r="FD123" s="465"/>
      <c r="FE123" s="465"/>
      <c r="FF123" s="465"/>
      <c r="FG123" s="465"/>
      <c r="FH123" s="465"/>
      <c r="FI123" s="465"/>
      <c r="FJ123" s="465"/>
      <c r="FK123" s="465"/>
      <c r="FL123" s="465"/>
      <c r="FM123" s="465"/>
      <c r="FN123" s="465"/>
      <c r="FO123" s="465"/>
      <c r="FP123" s="465"/>
      <c r="FQ123" s="465"/>
      <c r="FR123" s="465"/>
      <c r="FS123" s="465"/>
      <c r="FT123" s="465"/>
      <c r="FU123" s="465"/>
      <c r="FV123" s="465"/>
      <c r="FW123" s="465"/>
      <c r="FX123" s="465"/>
      <c r="FY123" s="465"/>
      <c r="FZ123" s="465"/>
      <c r="GA123" s="465"/>
      <c r="GB123" s="465"/>
      <c r="GC123" s="465"/>
      <c r="GD123" s="465"/>
      <c r="GE123" s="465"/>
      <c r="GF123" s="465"/>
      <c r="GG123" s="465"/>
      <c r="GH123" s="465"/>
      <c r="GI123" s="465"/>
      <c r="GJ123" s="465"/>
      <c r="GK123" s="465"/>
      <c r="GL123" s="465"/>
      <c r="GM123" s="465"/>
      <c r="GN123" s="465"/>
      <c r="GO123" s="465"/>
      <c r="GP123" s="465"/>
      <c r="GQ123" s="465"/>
      <c r="GR123" s="465"/>
      <c r="GS123" s="465"/>
      <c r="GT123" s="465"/>
      <c r="GU123" s="465"/>
      <c r="GV123" s="465"/>
      <c r="GW123" s="465"/>
      <c r="GX123" s="465"/>
      <c r="GY123" s="465"/>
      <c r="GZ123" s="465"/>
      <c r="HA123" s="465"/>
      <c r="HB123" s="465"/>
      <c r="HC123" s="465"/>
      <c r="HD123" s="465"/>
      <c r="HE123" s="465"/>
      <c r="HF123" s="465"/>
      <c r="HG123" s="465"/>
      <c r="HH123" s="465"/>
      <c r="HI123" s="465"/>
      <c r="HJ123" s="465"/>
      <c r="HK123" s="465"/>
      <c r="HL123" s="465"/>
      <c r="HM123" s="465"/>
      <c r="HN123" s="465"/>
      <c r="HO123" s="465"/>
      <c r="HP123" s="465"/>
      <c r="HQ123" s="465"/>
      <c r="HR123" s="465"/>
      <c r="HS123" s="465"/>
      <c r="HT123" s="465"/>
      <c r="HU123" s="465"/>
      <c r="HV123" s="465"/>
      <c r="HW123" s="465"/>
      <c r="HX123" s="465"/>
      <c r="HY123" s="465"/>
      <c r="HZ123" s="465"/>
      <c r="IA123" s="465"/>
      <c r="IB123" s="465"/>
      <c r="IC123" s="465"/>
      <c r="ID123" s="465"/>
      <c r="IE123" s="465"/>
      <c r="IF123" s="465"/>
      <c r="IG123" s="465"/>
      <c r="IH123" s="465"/>
      <c r="II123" s="465"/>
      <c r="IJ123" s="465"/>
      <c r="IK123" s="465"/>
      <c r="IL123" s="465"/>
      <c r="IM123" s="465"/>
      <c r="IN123" s="465"/>
      <c r="IO123" s="465"/>
      <c r="IP123" s="465"/>
      <c r="IQ123" s="465"/>
      <c r="IR123" s="465"/>
      <c r="IS123" s="465"/>
      <c r="IT123" s="465"/>
      <c r="IU123" s="465"/>
      <c r="IV123" s="465"/>
      <c r="IW123" s="465"/>
      <c r="IX123" s="465"/>
      <c r="IY123" s="465"/>
      <c r="IZ123" s="465"/>
      <c r="JA123" s="465"/>
      <c r="JB123" s="465"/>
      <c r="JC123" s="465"/>
      <c r="JD123" s="465"/>
      <c r="JE123" s="465"/>
      <c r="JF123" s="465"/>
      <c r="JG123" s="465"/>
      <c r="JH123" s="465"/>
      <c r="JI123" s="465"/>
    </row>
    <row r="124" spans="4:269" x14ac:dyDescent="0.25">
      <c r="D124" s="22"/>
      <c r="E124" s="455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  <c r="T124" s="461"/>
      <c r="U124" s="461"/>
      <c r="V124" s="461"/>
      <c r="W124" s="461"/>
      <c r="X124" s="461"/>
      <c r="Y124" s="461"/>
      <c r="Z124" s="461"/>
      <c r="AA124" s="461"/>
      <c r="AD124" s="455"/>
      <c r="AE124" s="455"/>
      <c r="AF124" s="455"/>
      <c r="AG124" s="455"/>
      <c r="AH124" s="455"/>
      <c r="AI124" s="455"/>
      <c r="AJ124" s="455"/>
      <c r="AK124" s="455"/>
      <c r="AL124" s="455"/>
      <c r="AM124" s="455"/>
      <c r="AN124" s="455"/>
      <c r="AO124" s="455"/>
      <c r="AP124" s="455"/>
      <c r="AQ124" s="455"/>
      <c r="AR124" s="455"/>
      <c r="AS124" s="455"/>
      <c r="AT124" s="455"/>
      <c r="AU124" s="455"/>
      <c r="AX124" s="561"/>
      <c r="BF124" s="13"/>
      <c r="BK124" s="1244"/>
      <c r="BL124" s="454"/>
      <c r="DX124" s="465"/>
      <c r="DY124" s="465"/>
      <c r="DZ124" s="465"/>
      <c r="EA124" s="465"/>
      <c r="EB124" s="465"/>
      <c r="EC124" s="465"/>
      <c r="ED124" s="465"/>
      <c r="EE124" s="465"/>
      <c r="EF124" s="465"/>
      <c r="EG124" s="465"/>
      <c r="EH124" s="465"/>
      <c r="EI124" s="465"/>
      <c r="EJ124" s="465"/>
      <c r="EK124" s="465"/>
      <c r="EL124" s="465"/>
      <c r="EM124" s="465"/>
      <c r="EN124" s="465"/>
      <c r="EO124" s="465"/>
      <c r="EP124" s="465"/>
      <c r="EQ124" s="465"/>
      <c r="ER124" s="465"/>
      <c r="ES124" s="465"/>
      <c r="ET124" s="465"/>
      <c r="EU124" s="465"/>
      <c r="EV124" s="465"/>
      <c r="EW124" s="465"/>
      <c r="EX124" s="465"/>
      <c r="EY124" s="465"/>
      <c r="EZ124" s="465"/>
      <c r="FA124" s="465"/>
      <c r="FB124" s="465"/>
      <c r="FC124" s="465"/>
      <c r="FD124" s="465"/>
      <c r="FE124" s="465"/>
      <c r="FF124" s="465"/>
      <c r="FG124" s="465"/>
      <c r="FH124" s="465"/>
      <c r="FI124" s="465"/>
      <c r="FJ124" s="465"/>
      <c r="FK124" s="465"/>
      <c r="FL124" s="465"/>
      <c r="FM124" s="465"/>
      <c r="FN124" s="465"/>
      <c r="FO124" s="465"/>
      <c r="FP124" s="465"/>
      <c r="FQ124" s="465"/>
      <c r="FR124" s="465"/>
      <c r="FS124" s="465"/>
      <c r="FT124" s="465"/>
      <c r="FU124" s="465"/>
      <c r="FV124" s="465"/>
      <c r="FW124" s="465"/>
      <c r="FX124" s="465"/>
      <c r="FY124" s="465"/>
      <c r="FZ124" s="465"/>
      <c r="GA124" s="465"/>
      <c r="GB124" s="465"/>
      <c r="GC124" s="465"/>
      <c r="GD124" s="465"/>
      <c r="GE124" s="465"/>
      <c r="GF124" s="465"/>
      <c r="GG124" s="465"/>
      <c r="GH124" s="465"/>
      <c r="GI124" s="465"/>
      <c r="GJ124" s="465"/>
      <c r="GK124" s="465"/>
      <c r="GL124" s="465"/>
      <c r="GM124" s="465"/>
      <c r="GN124" s="465"/>
      <c r="GO124" s="465"/>
      <c r="GP124" s="465"/>
      <c r="GQ124" s="465"/>
      <c r="GR124" s="465"/>
      <c r="GS124" s="465"/>
      <c r="GT124" s="465"/>
      <c r="GU124" s="465"/>
      <c r="GV124" s="465"/>
      <c r="GW124" s="465"/>
      <c r="GX124" s="465"/>
      <c r="GY124" s="465"/>
      <c r="GZ124" s="465"/>
      <c r="HA124" s="465"/>
      <c r="HB124" s="465"/>
      <c r="HC124" s="465"/>
      <c r="HD124" s="465"/>
      <c r="HE124" s="465"/>
      <c r="HF124" s="465"/>
      <c r="HG124" s="465"/>
      <c r="HH124" s="465"/>
      <c r="HI124" s="465"/>
      <c r="HJ124" s="465"/>
      <c r="HK124" s="465"/>
      <c r="HL124" s="465"/>
      <c r="HM124" s="465"/>
      <c r="HN124" s="465"/>
      <c r="HO124" s="465"/>
      <c r="HP124" s="465"/>
      <c r="HQ124" s="465"/>
      <c r="HR124" s="465"/>
      <c r="HS124" s="465"/>
      <c r="HT124" s="465"/>
      <c r="HU124" s="465"/>
      <c r="HV124" s="465"/>
      <c r="HW124" s="465"/>
      <c r="HX124" s="465"/>
      <c r="HY124" s="465"/>
      <c r="HZ124" s="465"/>
      <c r="IA124" s="465"/>
      <c r="IB124" s="465"/>
      <c r="IC124" s="465"/>
      <c r="ID124" s="465"/>
      <c r="IE124" s="465"/>
      <c r="IF124" s="465"/>
      <c r="IG124" s="465"/>
      <c r="IH124" s="465"/>
      <c r="II124" s="465"/>
      <c r="IJ124" s="465"/>
      <c r="IK124" s="465"/>
      <c r="IL124" s="465"/>
      <c r="IM124" s="465"/>
      <c r="IN124" s="465"/>
      <c r="IO124" s="465"/>
      <c r="IP124" s="465"/>
      <c r="IQ124" s="465"/>
      <c r="IR124" s="465"/>
      <c r="IS124" s="465"/>
      <c r="IT124" s="465"/>
      <c r="IU124" s="465"/>
      <c r="IV124" s="465"/>
      <c r="IW124" s="465"/>
      <c r="IX124" s="465"/>
      <c r="IY124" s="465"/>
      <c r="IZ124" s="465"/>
      <c r="JA124" s="465"/>
      <c r="JB124" s="465"/>
      <c r="JC124" s="465"/>
      <c r="JD124" s="465"/>
      <c r="JE124" s="465"/>
      <c r="JF124" s="465"/>
      <c r="JG124" s="465"/>
      <c r="JH124" s="465"/>
      <c r="JI124" s="465"/>
    </row>
    <row r="125" spans="4:269" x14ac:dyDescent="0.25">
      <c r="D125" s="22"/>
      <c r="E125" s="455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  <c r="T125" s="461"/>
      <c r="U125" s="461"/>
      <c r="V125" s="461"/>
      <c r="W125" s="461"/>
      <c r="X125" s="461"/>
      <c r="Y125" s="461"/>
      <c r="Z125" s="461"/>
      <c r="AA125" s="461"/>
      <c r="AD125" s="455"/>
      <c r="AE125" s="455"/>
      <c r="AF125" s="455"/>
      <c r="AG125" s="455"/>
      <c r="AH125" s="455"/>
      <c r="AI125" s="455"/>
      <c r="AJ125" s="455"/>
      <c r="AK125" s="455"/>
      <c r="AL125" s="455"/>
      <c r="AM125" s="455"/>
      <c r="AN125" s="455"/>
      <c r="AO125" s="455"/>
      <c r="AP125" s="455"/>
      <c r="AQ125" s="455"/>
      <c r="AR125" s="455"/>
      <c r="AS125" s="455"/>
      <c r="AT125" s="455"/>
      <c r="AU125" s="455"/>
      <c r="BF125" s="13"/>
      <c r="DX125" s="465"/>
      <c r="DY125" s="465"/>
      <c r="DZ125" s="465"/>
      <c r="EA125" s="465"/>
      <c r="EB125" s="465"/>
      <c r="EC125" s="465"/>
      <c r="ED125" s="465"/>
      <c r="EE125" s="465"/>
      <c r="EF125" s="465"/>
      <c r="EG125" s="465"/>
      <c r="EH125" s="465"/>
      <c r="EI125" s="465"/>
      <c r="EJ125" s="465"/>
      <c r="EK125" s="465"/>
      <c r="EL125" s="465"/>
      <c r="EM125" s="465"/>
      <c r="EN125" s="465"/>
      <c r="EO125" s="465"/>
      <c r="EP125" s="465"/>
      <c r="EQ125" s="465"/>
      <c r="ER125" s="465"/>
      <c r="ES125" s="465"/>
      <c r="ET125" s="465"/>
      <c r="EU125" s="465"/>
      <c r="EV125" s="465"/>
      <c r="EW125" s="465"/>
      <c r="EX125" s="465"/>
      <c r="EY125" s="465"/>
      <c r="EZ125" s="465"/>
      <c r="FA125" s="465"/>
      <c r="FB125" s="465"/>
      <c r="FC125" s="465"/>
      <c r="FD125" s="465"/>
      <c r="FE125" s="465"/>
      <c r="FF125" s="465"/>
      <c r="FG125" s="465"/>
      <c r="FH125" s="465"/>
      <c r="FI125" s="465"/>
      <c r="FJ125" s="465"/>
      <c r="FK125" s="465"/>
      <c r="FL125" s="465"/>
      <c r="FM125" s="465"/>
      <c r="FN125" s="465"/>
      <c r="FO125" s="465"/>
      <c r="FP125" s="465"/>
      <c r="FQ125" s="465"/>
      <c r="FR125" s="465"/>
      <c r="FS125" s="465"/>
      <c r="FT125" s="465"/>
      <c r="FU125" s="465"/>
      <c r="FV125" s="465"/>
      <c r="FW125" s="465"/>
      <c r="FX125" s="465"/>
      <c r="FY125" s="465"/>
      <c r="FZ125" s="465"/>
      <c r="GA125" s="465"/>
      <c r="GB125" s="465"/>
      <c r="GC125" s="465"/>
      <c r="GD125" s="465"/>
      <c r="GE125" s="465"/>
      <c r="GF125" s="465"/>
      <c r="GG125" s="465"/>
      <c r="GH125" s="465"/>
      <c r="GI125" s="465"/>
      <c r="GJ125" s="465"/>
      <c r="GK125" s="465"/>
      <c r="GL125" s="465"/>
      <c r="GM125" s="465"/>
      <c r="GN125" s="465"/>
      <c r="GO125" s="465"/>
      <c r="GP125" s="465"/>
      <c r="GQ125" s="465"/>
      <c r="GR125" s="465"/>
      <c r="GS125" s="465"/>
      <c r="GT125" s="465"/>
      <c r="GU125" s="465"/>
      <c r="GV125" s="465"/>
      <c r="GW125" s="465"/>
      <c r="GX125" s="465"/>
      <c r="GY125" s="465"/>
      <c r="GZ125" s="465"/>
      <c r="HA125" s="465"/>
      <c r="HB125" s="465"/>
      <c r="HC125" s="465"/>
      <c r="HD125" s="465"/>
      <c r="HE125" s="465"/>
      <c r="HF125" s="465"/>
      <c r="HG125" s="465"/>
      <c r="HH125" s="465"/>
      <c r="HI125" s="465"/>
      <c r="HJ125" s="465"/>
      <c r="HK125" s="465"/>
      <c r="HL125" s="465"/>
      <c r="HM125" s="465"/>
      <c r="HN125" s="465"/>
      <c r="HO125" s="465"/>
      <c r="HP125" s="465"/>
      <c r="HQ125" s="465"/>
      <c r="HR125" s="465"/>
      <c r="HS125" s="465"/>
      <c r="HT125" s="465"/>
      <c r="HU125" s="465"/>
      <c r="HV125" s="465"/>
      <c r="HW125" s="465"/>
      <c r="HX125" s="465"/>
      <c r="HY125" s="465"/>
      <c r="HZ125" s="465"/>
      <c r="IA125" s="465"/>
      <c r="IB125" s="465"/>
      <c r="IC125" s="465"/>
      <c r="ID125" s="465"/>
      <c r="IE125" s="465"/>
      <c r="IF125" s="465"/>
      <c r="IG125" s="465"/>
      <c r="IH125" s="465"/>
      <c r="II125" s="465"/>
      <c r="IJ125" s="465"/>
      <c r="IK125" s="465"/>
      <c r="IL125" s="465"/>
      <c r="IM125" s="465"/>
      <c r="IN125" s="465"/>
      <c r="IO125" s="465"/>
      <c r="IP125" s="465"/>
      <c r="IQ125" s="465"/>
      <c r="IR125" s="465"/>
      <c r="IS125" s="465"/>
      <c r="IT125" s="465"/>
      <c r="IU125" s="465"/>
      <c r="IV125" s="465"/>
      <c r="IW125" s="465"/>
      <c r="IX125" s="465"/>
      <c r="IY125" s="465"/>
      <c r="IZ125" s="465"/>
      <c r="JA125" s="465"/>
      <c r="JB125" s="465"/>
      <c r="JC125" s="465"/>
      <c r="JD125" s="465"/>
      <c r="JE125" s="465"/>
      <c r="JF125" s="465"/>
      <c r="JG125" s="465"/>
      <c r="JH125" s="465"/>
      <c r="JI125" s="465"/>
    </row>
    <row r="126" spans="4:269" x14ac:dyDescent="0.25">
      <c r="D126" s="1211"/>
      <c r="BF126" s="13"/>
      <c r="DX126" s="465"/>
      <c r="DY126" s="465"/>
      <c r="DZ126" s="465"/>
      <c r="EA126" s="465"/>
      <c r="EB126" s="465"/>
      <c r="EC126" s="465"/>
      <c r="ED126" s="465"/>
      <c r="EE126" s="465"/>
      <c r="EF126" s="465"/>
      <c r="EG126" s="465"/>
      <c r="EH126" s="465"/>
      <c r="EI126" s="465"/>
      <c r="EJ126" s="465"/>
      <c r="EK126" s="465"/>
      <c r="EL126" s="465"/>
      <c r="EM126" s="465"/>
      <c r="EN126" s="465"/>
      <c r="EO126" s="465"/>
      <c r="EP126" s="465"/>
      <c r="EQ126" s="465"/>
      <c r="ER126" s="465"/>
      <c r="ES126" s="465"/>
      <c r="ET126" s="465"/>
      <c r="EU126" s="465"/>
      <c r="EV126" s="465"/>
      <c r="EW126" s="465"/>
      <c r="EX126" s="465"/>
      <c r="EY126" s="465"/>
      <c r="EZ126" s="465"/>
      <c r="FA126" s="465"/>
      <c r="FB126" s="465"/>
      <c r="FC126" s="465"/>
      <c r="FD126" s="465"/>
      <c r="FE126" s="465"/>
      <c r="FF126" s="465"/>
      <c r="FG126" s="465"/>
      <c r="FH126" s="465"/>
      <c r="FI126" s="465"/>
      <c r="FJ126" s="465"/>
      <c r="FK126" s="465"/>
      <c r="FL126" s="465"/>
      <c r="FM126" s="465"/>
      <c r="FN126" s="465"/>
      <c r="FO126" s="465"/>
      <c r="FP126" s="465"/>
      <c r="FQ126" s="465"/>
      <c r="FR126" s="465"/>
      <c r="FS126" s="465"/>
      <c r="FT126" s="465"/>
      <c r="FU126" s="465"/>
      <c r="FV126" s="465"/>
      <c r="FW126" s="465"/>
      <c r="FX126" s="465"/>
      <c r="FY126" s="465"/>
      <c r="FZ126" s="465"/>
      <c r="GA126" s="465"/>
      <c r="GB126" s="465"/>
      <c r="GC126" s="465"/>
      <c r="GD126" s="465"/>
      <c r="GE126" s="465"/>
      <c r="GF126" s="465"/>
      <c r="GG126" s="465"/>
      <c r="GH126" s="465"/>
      <c r="GI126" s="465"/>
      <c r="GJ126" s="465"/>
      <c r="GK126" s="465"/>
      <c r="GL126" s="465"/>
      <c r="GM126" s="465"/>
      <c r="GN126" s="465"/>
      <c r="GO126" s="465"/>
      <c r="GP126" s="465"/>
      <c r="GQ126" s="465"/>
      <c r="GR126" s="465"/>
      <c r="GS126" s="465"/>
      <c r="GT126" s="465"/>
      <c r="GU126" s="465"/>
      <c r="GV126" s="465"/>
      <c r="GW126" s="465"/>
      <c r="GX126" s="465"/>
      <c r="GY126" s="465"/>
      <c r="GZ126" s="465"/>
      <c r="HA126" s="465"/>
      <c r="HB126" s="465"/>
      <c r="HC126" s="465"/>
      <c r="HD126" s="465"/>
      <c r="HE126" s="465"/>
      <c r="HF126" s="465"/>
      <c r="HG126" s="465"/>
      <c r="HH126" s="465"/>
      <c r="HI126" s="465"/>
      <c r="HJ126" s="465"/>
      <c r="HK126" s="465"/>
      <c r="HL126" s="465"/>
      <c r="HM126" s="465"/>
      <c r="HN126" s="465"/>
      <c r="HO126" s="465"/>
      <c r="HP126" s="465"/>
      <c r="HQ126" s="465"/>
      <c r="HR126" s="465"/>
      <c r="HS126" s="465"/>
      <c r="HT126" s="465"/>
      <c r="HU126" s="465"/>
      <c r="HV126" s="465"/>
      <c r="HW126" s="465"/>
      <c r="HX126" s="465"/>
      <c r="HY126" s="465"/>
      <c r="HZ126" s="465"/>
      <c r="IA126" s="465"/>
      <c r="IB126" s="465"/>
      <c r="IC126" s="465"/>
      <c r="ID126" s="465"/>
      <c r="IE126" s="465"/>
      <c r="IF126" s="465"/>
      <c r="IG126" s="465"/>
      <c r="IH126" s="465"/>
      <c r="II126" s="465"/>
      <c r="IJ126" s="465"/>
      <c r="IK126" s="465"/>
      <c r="IL126" s="465"/>
      <c r="IM126" s="465"/>
      <c r="IN126" s="465"/>
      <c r="IO126" s="465"/>
      <c r="IP126" s="465"/>
      <c r="IQ126" s="465"/>
      <c r="IR126" s="465"/>
      <c r="IS126" s="465"/>
      <c r="IT126" s="465"/>
      <c r="IU126" s="465"/>
      <c r="IV126" s="465"/>
      <c r="IW126" s="465"/>
      <c r="IX126" s="465"/>
      <c r="IY126" s="465"/>
      <c r="IZ126" s="465"/>
      <c r="JA126" s="465"/>
      <c r="JB126" s="465"/>
      <c r="JC126" s="465"/>
      <c r="JD126" s="465"/>
      <c r="JE126" s="465"/>
      <c r="JF126" s="465"/>
      <c r="JG126" s="465"/>
      <c r="JH126" s="465"/>
      <c r="JI126" s="465"/>
    </row>
    <row r="127" spans="4:269" x14ac:dyDescent="0.25">
      <c r="D127" s="1211"/>
      <c r="BF127" s="13"/>
    </row>
  </sheetData>
  <mergeCells count="57">
    <mergeCell ref="CJ16:CS16"/>
    <mergeCell ref="CT16:DC16"/>
    <mergeCell ref="A1:BI1"/>
    <mergeCell ref="B3:AG3"/>
    <mergeCell ref="AN3:AZ3"/>
    <mergeCell ref="B5:AG5"/>
    <mergeCell ref="AN5:BG5"/>
    <mergeCell ref="BD14:BE16"/>
    <mergeCell ref="AV16:AV17"/>
    <mergeCell ref="AD13:AV13"/>
    <mergeCell ref="E14:AB14"/>
    <mergeCell ref="BA14:BC16"/>
    <mergeCell ref="A2:BI2"/>
    <mergeCell ref="BG14:BG17"/>
    <mergeCell ref="E15:AB15"/>
    <mergeCell ref="I16:N16"/>
    <mergeCell ref="DD16:DM16"/>
    <mergeCell ref="DN16:DW16"/>
    <mergeCell ref="B7:AG7"/>
    <mergeCell ref="AQ7:AS7"/>
    <mergeCell ref="A11:C16"/>
    <mergeCell ref="D11:AX11"/>
    <mergeCell ref="AZ11:AZ17"/>
    <mergeCell ref="BA11:BG11"/>
    <mergeCell ref="BH11:BH17"/>
    <mergeCell ref="AX12:AX17"/>
    <mergeCell ref="BA12:BC13"/>
    <mergeCell ref="O16:V16"/>
    <mergeCell ref="E16:H16"/>
    <mergeCell ref="Y16:Z16"/>
    <mergeCell ref="AW12:AW17"/>
    <mergeCell ref="E13:AB13"/>
    <mergeCell ref="AZ7:BC7"/>
    <mergeCell ref="BD12:BE13"/>
    <mergeCell ref="BF12:BF13"/>
    <mergeCell ref="D12:D16"/>
    <mergeCell ref="E12:AB12"/>
    <mergeCell ref="AC12:AC17"/>
    <mergeCell ref="AD12:AV12"/>
    <mergeCell ref="W16:X16"/>
    <mergeCell ref="AB16:AB17"/>
    <mergeCell ref="AD16:AM16"/>
    <mergeCell ref="AN16:AP16"/>
    <mergeCell ref="AS16:AU16"/>
    <mergeCell ref="BK5:BL5"/>
    <mergeCell ref="BZ16:CI16"/>
    <mergeCell ref="BF14:BF17"/>
    <mergeCell ref="BJ11:BJ17"/>
    <mergeCell ref="BK11:BK17"/>
    <mergeCell ref="BM12:BM17"/>
    <mergeCell ref="BN12:BN17"/>
    <mergeCell ref="BO12:BO17"/>
    <mergeCell ref="BL11:BO11"/>
    <mergeCell ref="BL12:BL17"/>
    <mergeCell ref="BP16:BY16"/>
    <mergeCell ref="BP11:CI15"/>
    <mergeCell ref="BI11:BI17"/>
  </mergeCells>
  <conditionalFormatting sqref="AW69:AY69 AX31:AX32 AC73 AY71 AW73 AY73 AW30:AY30 AC30 AC56 AW56:AY56 AW36:AY36 AC36 AC38 AW38:AY38 AC69 AC47 AW47:AY47">
    <cfRule type="cellIs" dxfId="892" priority="403" stopIfTrue="1" operator="equal">
      <formula>"Točno!"</formula>
    </cfRule>
  </conditionalFormatting>
  <conditionalFormatting sqref="AC19">
    <cfRule type="cellIs" dxfId="891" priority="399" stopIfTrue="1" operator="equal">
      <formula>"Točno!"</formula>
    </cfRule>
  </conditionalFormatting>
  <conditionalFormatting sqref="AW31">
    <cfRule type="cellIs" dxfId="890" priority="401" stopIfTrue="1" operator="equal">
      <formula>"Točno!"</formula>
    </cfRule>
  </conditionalFormatting>
  <conditionalFormatting sqref="AC92">
    <cfRule type="cellIs" dxfId="889" priority="396" stopIfTrue="1" operator="equal">
      <formula>"Točno!"</formula>
    </cfRule>
  </conditionalFormatting>
  <conditionalFormatting sqref="AY31">
    <cfRule type="cellIs" dxfId="888" priority="402" stopIfTrue="1" operator="equal">
      <formula>"Točno!"</formula>
    </cfRule>
  </conditionalFormatting>
  <conditionalFormatting sqref="AY19">
    <cfRule type="cellIs" dxfId="887" priority="397" stopIfTrue="1" operator="equal">
      <formula>"Točno!"</formula>
    </cfRule>
  </conditionalFormatting>
  <conditionalFormatting sqref="AW19">
    <cfRule type="cellIs" dxfId="886" priority="398" stopIfTrue="1" operator="equal">
      <formula>"Točno!"</formula>
    </cfRule>
  </conditionalFormatting>
  <conditionalFormatting sqref="AY97">
    <cfRule type="cellIs" dxfId="885" priority="392" stopIfTrue="1" operator="equal">
      <formula>"Točno!"</formula>
    </cfRule>
  </conditionalFormatting>
  <conditionalFormatting sqref="AC97">
    <cfRule type="cellIs" dxfId="884" priority="393" stopIfTrue="1" operator="equal">
      <formula>"Točno!"</formula>
    </cfRule>
  </conditionalFormatting>
  <conditionalFormatting sqref="AW97">
    <cfRule type="cellIs" dxfId="883" priority="391" stopIfTrue="1" operator="equal">
      <formula>"Točno!"</formula>
    </cfRule>
  </conditionalFormatting>
  <conditionalFormatting sqref="AX92:AY92">
    <cfRule type="cellIs" dxfId="882" priority="395" stopIfTrue="1" operator="equal">
      <formula>"Točno!"</formula>
    </cfRule>
  </conditionalFormatting>
  <conditionalFormatting sqref="AC66">
    <cfRule type="cellIs" dxfId="881" priority="388" stopIfTrue="1" operator="equal">
      <formula>"Točno!"</formula>
    </cfRule>
  </conditionalFormatting>
  <conditionalFormatting sqref="AW92">
    <cfRule type="cellIs" dxfId="880" priority="394" stopIfTrue="1" operator="equal">
      <formula>"Točno!"</formula>
    </cfRule>
  </conditionalFormatting>
  <conditionalFormatting sqref="AX66">
    <cfRule type="cellIs" dxfId="879" priority="386" stopIfTrue="1" operator="equal">
      <formula>"Točno!"</formula>
    </cfRule>
  </conditionalFormatting>
  <conditionalFormatting sqref="AX97">
    <cfRule type="cellIs" dxfId="878" priority="390" stopIfTrue="1" operator="equal">
      <formula>"Točno!"</formula>
    </cfRule>
  </conditionalFormatting>
  <conditionalFormatting sqref="AY66">
    <cfRule type="cellIs" dxfId="877" priority="387" stopIfTrue="1" operator="equal">
      <formula>"Točno!"</formula>
    </cfRule>
  </conditionalFormatting>
  <conditionalFormatting sqref="AY67">
    <cfRule type="cellIs" dxfId="876" priority="383" stopIfTrue="1" operator="equal">
      <formula>"Točno!"</formula>
    </cfRule>
  </conditionalFormatting>
  <conditionalFormatting sqref="AC67">
    <cfRule type="cellIs" dxfId="875" priority="385" stopIfTrue="1" operator="equal">
      <formula>"Točno!"</formula>
    </cfRule>
  </conditionalFormatting>
  <conditionalFormatting sqref="AW67">
    <cfRule type="cellIs" dxfId="874" priority="384" stopIfTrue="1" operator="equal">
      <formula>"Točno!"</formula>
    </cfRule>
  </conditionalFormatting>
  <conditionalFormatting sqref="AW66">
    <cfRule type="cellIs" dxfId="873" priority="389" stopIfTrue="1" operator="equal">
      <formula>"Točno!"</formula>
    </cfRule>
  </conditionalFormatting>
  <conditionalFormatting sqref="AY32">
    <cfRule type="cellIs" dxfId="872" priority="376" stopIfTrue="1" operator="equal">
      <formula>"Točno!"</formula>
    </cfRule>
  </conditionalFormatting>
  <conditionalFormatting sqref="AW32">
    <cfRule type="cellIs" dxfId="871" priority="375" stopIfTrue="1" operator="equal">
      <formula>"Točno!"</formula>
    </cfRule>
  </conditionalFormatting>
  <conditionalFormatting sqref="AW71">
    <cfRule type="cellIs" dxfId="870" priority="382" stopIfTrue="1" operator="equal">
      <formula>"Točno!"</formula>
    </cfRule>
  </conditionalFormatting>
  <conditionalFormatting sqref="AC71">
    <cfRule type="cellIs" dxfId="869" priority="381" stopIfTrue="1" operator="equal">
      <formula>"Točno!"</formula>
    </cfRule>
  </conditionalFormatting>
  <conditionalFormatting sqref="AW70">
    <cfRule type="cellIs" dxfId="868" priority="380" stopIfTrue="1" operator="equal">
      <formula>"Točno!"</formula>
    </cfRule>
  </conditionalFormatting>
  <conditionalFormatting sqref="AY70">
    <cfRule type="cellIs" dxfId="867" priority="378" stopIfTrue="1" operator="equal">
      <formula>"Točno!"</formula>
    </cfRule>
  </conditionalFormatting>
  <conditionalFormatting sqref="AX73">
    <cfRule type="cellIs" dxfId="866" priority="377" stopIfTrue="1" operator="equal">
      <formula>"Točno!"</formula>
    </cfRule>
  </conditionalFormatting>
  <conditionalFormatting sqref="AC70">
    <cfRule type="cellIs" dxfId="865" priority="379" stopIfTrue="1" operator="equal">
      <formula>"Točno!"</formula>
    </cfRule>
  </conditionalFormatting>
  <conditionalFormatting sqref="AX19">
    <cfRule type="cellIs" dxfId="864" priority="374" stopIfTrue="1" operator="equal">
      <formula>"Točno!"</formula>
    </cfRule>
  </conditionalFormatting>
  <conditionalFormatting sqref="AX70:AX71">
    <cfRule type="cellIs" dxfId="863" priority="372" stopIfTrue="1" operator="equal">
      <formula>"Točno!"</formula>
    </cfRule>
  </conditionalFormatting>
  <conditionalFormatting sqref="AX67">
    <cfRule type="cellIs" dxfId="862" priority="373" stopIfTrue="1" operator="equal">
      <formula>"Točno!"</formula>
    </cfRule>
  </conditionalFormatting>
  <conditionalFormatting sqref="AC37">
    <cfRule type="cellIs" dxfId="861" priority="371" stopIfTrue="1" operator="equal">
      <formula>"Točno!"</formula>
    </cfRule>
  </conditionalFormatting>
  <conditionalFormatting sqref="AX37">
    <cfRule type="cellIs" dxfId="860" priority="368" stopIfTrue="1" operator="equal">
      <formula>"Točno!"</formula>
    </cfRule>
  </conditionalFormatting>
  <conditionalFormatting sqref="AY37">
    <cfRule type="cellIs" dxfId="859" priority="370" stopIfTrue="1" operator="equal">
      <formula>"Točno!"</formula>
    </cfRule>
  </conditionalFormatting>
  <conditionalFormatting sqref="AW37">
    <cfRule type="cellIs" dxfId="858" priority="369" stopIfTrue="1" operator="equal">
      <formula>"Točno!"</formula>
    </cfRule>
  </conditionalFormatting>
  <conditionalFormatting sqref="AY42">
    <cfRule type="cellIs" dxfId="857" priority="362" stopIfTrue="1" operator="equal">
      <formula>"Točno!"</formula>
    </cfRule>
  </conditionalFormatting>
  <conditionalFormatting sqref="AC42">
    <cfRule type="cellIs" dxfId="856" priority="363" stopIfTrue="1" operator="equal">
      <formula>"Točno!"</formula>
    </cfRule>
  </conditionalFormatting>
  <conditionalFormatting sqref="AW42">
    <cfRule type="cellIs" dxfId="855" priority="361" stopIfTrue="1" operator="equal">
      <formula>"Točno!"</formula>
    </cfRule>
  </conditionalFormatting>
  <conditionalFormatting sqref="AX42">
    <cfRule type="cellIs" dxfId="854" priority="360" stopIfTrue="1" operator="equal">
      <formula>"Točno!"</formula>
    </cfRule>
  </conditionalFormatting>
  <conditionalFormatting sqref="AC45">
    <cfRule type="cellIs" dxfId="853" priority="358" stopIfTrue="1" operator="equal">
      <formula>"Točno!"</formula>
    </cfRule>
  </conditionalFormatting>
  <conditionalFormatting sqref="AW45">
    <cfRule type="cellIs" dxfId="852" priority="359" stopIfTrue="1" operator="equal">
      <formula>"Točno!"</formula>
    </cfRule>
  </conditionalFormatting>
  <conditionalFormatting sqref="AY45">
    <cfRule type="cellIs" dxfId="851" priority="357" stopIfTrue="1" operator="equal">
      <formula>"Točno!"</formula>
    </cfRule>
  </conditionalFormatting>
  <conditionalFormatting sqref="AX45">
    <cfRule type="cellIs" dxfId="850" priority="356" stopIfTrue="1" operator="equal">
      <formula>"Točno!"</formula>
    </cfRule>
  </conditionalFormatting>
  <conditionalFormatting sqref="AX54">
    <cfRule type="cellIs" dxfId="849" priority="355" stopIfTrue="1" operator="equal">
      <formula>"Točno!"</formula>
    </cfRule>
  </conditionalFormatting>
  <conditionalFormatting sqref="AW54">
    <cfRule type="cellIs" dxfId="848" priority="353" stopIfTrue="1" operator="equal">
      <formula>"Točno!"</formula>
    </cfRule>
  </conditionalFormatting>
  <conditionalFormatting sqref="AY54">
    <cfRule type="cellIs" dxfId="847" priority="354" stopIfTrue="1" operator="equal">
      <formula>"Točno!"</formula>
    </cfRule>
  </conditionalFormatting>
  <conditionalFormatting sqref="AC54">
    <cfRule type="cellIs" dxfId="846" priority="352" stopIfTrue="1" operator="equal">
      <formula>"Točno!"</formula>
    </cfRule>
  </conditionalFormatting>
  <conditionalFormatting sqref="AC68">
    <cfRule type="cellIs" dxfId="845" priority="351" stopIfTrue="1" operator="equal">
      <formula>"Točno!"</formula>
    </cfRule>
  </conditionalFormatting>
  <conditionalFormatting sqref="AW68">
    <cfRule type="cellIs" dxfId="844" priority="350" stopIfTrue="1" operator="equal">
      <formula>"Točno!"</formula>
    </cfRule>
  </conditionalFormatting>
  <conditionalFormatting sqref="AY68">
    <cfRule type="cellIs" dxfId="843" priority="349" stopIfTrue="1" operator="equal">
      <formula>"Točno!"</formula>
    </cfRule>
  </conditionalFormatting>
  <conditionalFormatting sqref="AX68">
    <cfRule type="cellIs" dxfId="842" priority="348" stopIfTrue="1" operator="equal">
      <formula>"Točno!"</formula>
    </cfRule>
  </conditionalFormatting>
  <conditionalFormatting sqref="AX39">
    <cfRule type="cellIs" dxfId="841" priority="343" stopIfTrue="1" operator="equal">
      <formula>"Točno!"</formula>
    </cfRule>
  </conditionalFormatting>
  <conditionalFormatting sqref="AY39">
    <cfRule type="cellIs" dxfId="840" priority="345" stopIfTrue="1" operator="equal">
      <formula>"Točno!"</formula>
    </cfRule>
  </conditionalFormatting>
  <conditionalFormatting sqref="AW39">
    <cfRule type="cellIs" dxfId="839" priority="344" stopIfTrue="1" operator="equal">
      <formula>"Točno!"</formula>
    </cfRule>
  </conditionalFormatting>
  <conditionalFormatting sqref="AC32">
    <cfRule type="cellIs" dxfId="838" priority="346" stopIfTrue="1" operator="equal">
      <formula>"Točno!"</formula>
    </cfRule>
  </conditionalFormatting>
  <conditionalFormatting sqref="AC31">
    <cfRule type="cellIs" dxfId="837" priority="347" stopIfTrue="1" operator="equal">
      <formula>"Točno!"</formula>
    </cfRule>
  </conditionalFormatting>
  <conditionalFormatting sqref="AC40">
    <cfRule type="cellIs" dxfId="836" priority="342" stopIfTrue="1" operator="equal">
      <formula>"Točno!"</formula>
    </cfRule>
  </conditionalFormatting>
  <conditionalFormatting sqref="AY21">
    <cfRule type="cellIs" dxfId="835" priority="323" stopIfTrue="1" operator="equal">
      <formula>"Točno!"</formula>
    </cfRule>
  </conditionalFormatting>
  <conditionalFormatting sqref="AW51">
    <cfRule type="cellIs" dxfId="834" priority="333" stopIfTrue="1" operator="equal">
      <formula>"Točno!"</formula>
    </cfRule>
  </conditionalFormatting>
  <conditionalFormatting sqref="AC51">
    <cfRule type="cellIs" dxfId="833" priority="332" stopIfTrue="1" operator="equal">
      <formula>"Točno!"</formula>
    </cfRule>
  </conditionalFormatting>
  <conditionalFormatting sqref="AY20">
    <cfRule type="cellIs" dxfId="832" priority="328" stopIfTrue="1" operator="equal">
      <formula>"Točno!"</formula>
    </cfRule>
  </conditionalFormatting>
  <conditionalFormatting sqref="AY40">
    <cfRule type="cellIs" dxfId="831" priority="341" stopIfTrue="1" operator="equal">
      <formula>"Točno!"</formula>
    </cfRule>
  </conditionalFormatting>
  <conditionalFormatting sqref="AY35">
    <cfRule type="cellIs" dxfId="830" priority="337" stopIfTrue="1" operator="equal">
      <formula>"Točno!"</formula>
    </cfRule>
  </conditionalFormatting>
  <conditionalFormatting sqref="AX21">
    <cfRule type="cellIs" dxfId="829" priority="322" stopIfTrue="1" operator="equal">
      <formula>"Točno!"</formula>
    </cfRule>
  </conditionalFormatting>
  <conditionalFormatting sqref="AC35">
    <cfRule type="cellIs" dxfId="828" priority="338" stopIfTrue="1" operator="equal">
      <formula>"Točno!"</formula>
    </cfRule>
  </conditionalFormatting>
  <conditionalFormatting sqref="AW40">
    <cfRule type="cellIs" dxfId="827" priority="340" stopIfTrue="1" operator="equal">
      <formula>"Točno!"</formula>
    </cfRule>
  </conditionalFormatting>
  <conditionalFormatting sqref="AX51">
    <cfRule type="cellIs" dxfId="826" priority="335" stopIfTrue="1" operator="equal">
      <formula>"Točno!"</formula>
    </cfRule>
  </conditionalFormatting>
  <conditionalFormatting sqref="AX40">
    <cfRule type="cellIs" dxfId="825" priority="339" stopIfTrue="1" operator="equal">
      <formula>"Točno!"</formula>
    </cfRule>
  </conditionalFormatting>
  <conditionalFormatting sqref="AW35">
    <cfRule type="cellIs" dxfId="824" priority="336" stopIfTrue="1" operator="equal">
      <formula>"Točno!"</formula>
    </cfRule>
  </conditionalFormatting>
  <conditionalFormatting sqref="AY51">
    <cfRule type="cellIs" dxfId="823" priority="334" stopIfTrue="1" operator="equal">
      <formula>"Točno!"</formula>
    </cfRule>
  </conditionalFormatting>
  <conditionalFormatting sqref="AX20">
    <cfRule type="cellIs" dxfId="822" priority="327" stopIfTrue="1" operator="equal">
      <formula>"Točno!"</formula>
    </cfRule>
  </conditionalFormatting>
  <conditionalFormatting sqref="AY23">
    <cfRule type="cellIs" dxfId="821" priority="313" stopIfTrue="1" operator="equal">
      <formula>"Točno!"</formula>
    </cfRule>
  </conditionalFormatting>
  <conditionalFormatting sqref="AC21">
    <cfRule type="cellIs" dxfId="820" priority="325" stopIfTrue="1" operator="equal">
      <formula>"Točno!"</formula>
    </cfRule>
  </conditionalFormatting>
  <conditionalFormatting sqref="AW21">
    <cfRule type="cellIs" dxfId="819" priority="324" stopIfTrue="1" operator="equal">
      <formula>"Točno!"</formula>
    </cfRule>
  </conditionalFormatting>
  <conditionalFormatting sqref="AX22">
    <cfRule type="cellIs" dxfId="818" priority="317" stopIfTrue="1" operator="equal">
      <formula>"Točno!"</formula>
    </cfRule>
  </conditionalFormatting>
  <conditionalFormatting sqref="AX24">
    <cfRule type="cellIs" dxfId="817" priority="307" stopIfTrue="1" operator="equal">
      <formula>"Točno!"</formula>
    </cfRule>
  </conditionalFormatting>
  <conditionalFormatting sqref="AC22">
    <cfRule type="cellIs" dxfId="816" priority="320" stopIfTrue="1" operator="equal">
      <formula>"Točno!"</formula>
    </cfRule>
  </conditionalFormatting>
  <conditionalFormatting sqref="AX23">
    <cfRule type="cellIs" dxfId="815" priority="312" stopIfTrue="1" operator="equal">
      <formula>"Točno!"</formula>
    </cfRule>
  </conditionalFormatting>
  <conditionalFormatting sqref="AW20">
    <cfRule type="cellIs" dxfId="814" priority="329" stopIfTrue="1" operator="equal">
      <formula>"Točno!"</formula>
    </cfRule>
  </conditionalFormatting>
  <conditionalFormatting sqref="AY24">
    <cfRule type="cellIs" dxfId="813" priority="308" stopIfTrue="1" operator="equal">
      <formula>"Točno!"</formula>
    </cfRule>
  </conditionalFormatting>
  <conditionalFormatting sqref="AC20">
    <cfRule type="cellIs" dxfId="812" priority="330" stopIfTrue="1" operator="equal">
      <formula>"Točno!"</formula>
    </cfRule>
  </conditionalFormatting>
  <conditionalFormatting sqref="AX26">
    <cfRule type="cellIs" dxfId="811" priority="297" stopIfTrue="1" operator="equal">
      <formula>"Točno!"</formula>
    </cfRule>
  </conditionalFormatting>
  <conditionalFormatting sqref="AY22">
    <cfRule type="cellIs" dxfId="810" priority="318" stopIfTrue="1" operator="equal">
      <formula>"Točno!"</formula>
    </cfRule>
  </conditionalFormatting>
  <conditionalFormatting sqref="AY28">
    <cfRule type="cellIs" dxfId="809" priority="288" stopIfTrue="1" operator="equal">
      <formula>"Točno!"</formula>
    </cfRule>
  </conditionalFormatting>
  <conditionalFormatting sqref="AW22">
    <cfRule type="cellIs" dxfId="808" priority="319" stopIfTrue="1" operator="equal">
      <formula>"Točno!"</formula>
    </cfRule>
  </conditionalFormatting>
  <conditionalFormatting sqref="AC23">
    <cfRule type="cellIs" dxfId="807" priority="315" stopIfTrue="1" operator="equal">
      <formula>"Točno!"</formula>
    </cfRule>
  </conditionalFormatting>
  <conditionalFormatting sqref="AW23">
    <cfRule type="cellIs" dxfId="806" priority="314" stopIfTrue="1" operator="equal">
      <formula>"Točno!"</formula>
    </cfRule>
  </conditionalFormatting>
  <conditionalFormatting sqref="AX28">
    <cfRule type="cellIs" dxfId="805" priority="287" stopIfTrue="1" operator="equal">
      <formula>"Točno!"</formula>
    </cfRule>
  </conditionalFormatting>
  <conditionalFormatting sqref="AX25">
    <cfRule type="cellIs" dxfId="804" priority="302" stopIfTrue="1" operator="equal">
      <formula>"Točno!"</formula>
    </cfRule>
  </conditionalFormatting>
  <conditionalFormatting sqref="AC25">
    <cfRule type="cellIs" dxfId="803" priority="305" stopIfTrue="1" operator="equal">
      <formula>"Točno!"</formula>
    </cfRule>
  </conditionalFormatting>
  <conditionalFormatting sqref="AW25">
    <cfRule type="cellIs" dxfId="802" priority="304" stopIfTrue="1" operator="equal">
      <formula>"Točno!"</formula>
    </cfRule>
  </conditionalFormatting>
  <conditionalFormatting sqref="AC28">
    <cfRule type="cellIs" dxfId="801" priority="290" stopIfTrue="1" operator="equal">
      <formula>"Točno!"</formula>
    </cfRule>
  </conditionalFormatting>
  <conditionalFormatting sqref="AW28">
    <cfRule type="cellIs" dxfId="800" priority="289" stopIfTrue="1" operator="equal">
      <formula>"Točno!"</formula>
    </cfRule>
  </conditionalFormatting>
  <conditionalFormatting sqref="AX27">
    <cfRule type="cellIs" dxfId="799" priority="292" stopIfTrue="1" operator="equal">
      <formula>"Točno!"</formula>
    </cfRule>
  </conditionalFormatting>
  <conditionalFormatting sqref="AC27">
    <cfRule type="cellIs" dxfId="798" priority="295" stopIfTrue="1" operator="equal">
      <formula>"Točno!"</formula>
    </cfRule>
  </conditionalFormatting>
  <conditionalFormatting sqref="AW27">
    <cfRule type="cellIs" dxfId="797" priority="294" stopIfTrue="1" operator="equal">
      <formula>"Točno!"</formula>
    </cfRule>
  </conditionalFormatting>
  <conditionalFormatting sqref="AY25">
    <cfRule type="cellIs" dxfId="796" priority="303" stopIfTrue="1" operator="equal">
      <formula>"Točno!"</formula>
    </cfRule>
  </conditionalFormatting>
  <conditionalFormatting sqref="AW24">
    <cfRule type="cellIs" dxfId="795" priority="309" stopIfTrue="1" operator="equal">
      <formula>"Točno!"</formula>
    </cfRule>
  </conditionalFormatting>
  <conditionalFormatting sqref="AC24">
    <cfRule type="cellIs" dxfId="794" priority="310" stopIfTrue="1" operator="equal">
      <formula>"Točno!"</formula>
    </cfRule>
  </conditionalFormatting>
  <conditionalFormatting sqref="AC26">
    <cfRule type="cellIs" dxfId="793" priority="300" stopIfTrue="1" operator="equal">
      <formula>"Točno!"</formula>
    </cfRule>
  </conditionalFormatting>
  <conditionalFormatting sqref="AW26">
    <cfRule type="cellIs" dxfId="792" priority="299" stopIfTrue="1" operator="equal">
      <formula>"Točno!"</formula>
    </cfRule>
  </conditionalFormatting>
  <conditionalFormatting sqref="AY26">
    <cfRule type="cellIs" dxfId="791" priority="298" stopIfTrue="1" operator="equal">
      <formula>"Točno!"</formula>
    </cfRule>
  </conditionalFormatting>
  <conditionalFormatting sqref="AC29">
    <cfRule type="cellIs" dxfId="790" priority="285" stopIfTrue="1" operator="equal">
      <formula>"Točno!"</formula>
    </cfRule>
  </conditionalFormatting>
  <conditionalFormatting sqref="AX29">
    <cfRule type="cellIs" dxfId="789" priority="282" stopIfTrue="1" operator="equal">
      <formula>"Točno!"</formula>
    </cfRule>
  </conditionalFormatting>
  <conditionalFormatting sqref="AW29">
    <cfRule type="cellIs" dxfId="788" priority="284" stopIfTrue="1" operator="equal">
      <formula>"Točno!"</formula>
    </cfRule>
  </conditionalFormatting>
  <conditionalFormatting sqref="AY29">
    <cfRule type="cellIs" dxfId="787" priority="283" stopIfTrue="1" operator="equal">
      <formula>"Točno!"</formula>
    </cfRule>
  </conditionalFormatting>
  <conditionalFormatting sqref="AY27">
    <cfRule type="cellIs" dxfId="786" priority="293" stopIfTrue="1" operator="equal">
      <formula>"Točno!"</formula>
    </cfRule>
  </conditionalFormatting>
  <conditionalFormatting sqref="AX34">
    <cfRule type="cellIs" dxfId="785" priority="276" stopIfTrue="1" operator="equal">
      <formula>"Točno!"</formula>
    </cfRule>
  </conditionalFormatting>
  <conditionalFormatting sqref="AW34">
    <cfRule type="cellIs" dxfId="784" priority="274" stopIfTrue="1" operator="equal">
      <formula>"Točno!"</formula>
    </cfRule>
  </conditionalFormatting>
  <conditionalFormatting sqref="AY34">
    <cfRule type="cellIs" dxfId="783" priority="275" stopIfTrue="1" operator="equal">
      <formula>"Točno!"</formula>
    </cfRule>
  </conditionalFormatting>
  <conditionalFormatting sqref="AC34">
    <cfRule type="cellIs" dxfId="782" priority="273" stopIfTrue="1" operator="equal">
      <formula>"Točno!"</formula>
    </cfRule>
  </conditionalFormatting>
  <conditionalFormatting sqref="AX50">
    <cfRule type="cellIs" dxfId="781" priority="269" stopIfTrue="1" operator="equal">
      <formula>"Točno!"</formula>
    </cfRule>
  </conditionalFormatting>
  <conditionalFormatting sqref="AY50">
    <cfRule type="cellIs" dxfId="780" priority="271" stopIfTrue="1" operator="equal">
      <formula>"Točno!"</formula>
    </cfRule>
  </conditionalFormatting>
  <conditionalFormatting sqref="AC50">
    <cfRule type="cellIs" dxfId="779" priority="272" stopIfTrue="1" operator="equal">
      <formula>"Točno!"</formula>
    </cfRule>
  </conditionalFormatting>
  <conditionalFormatting sqref="AW50">
    <cfRule type="cellIs" dxfId="778" priority="270" stopIfTrue="1" operator="equal">
      <formula>"Točno!"</formula>
    </cfRule>
  </conditionalFormatting>
  <conditionalFormatting sqref="AC52">
    <cfRule type="cellIs" dxfId="777" priority="261" stopIfTrue="1" operator="equal">
      <formula>"Točno!"</formula>
    </cfRule>
  </conditionalFormatting>
  <conditionalFormatting sqref="AY52">
    <cfRule type="cellIs" dxfId="776" priority="263" stopIfTrue="1" operator="equal">
      <formula>"Točno!"</formula>
    </cfRule>
  </conditionalFormatting>
  <conditionalFormatting sqref="AX52">
    <cfRule type="cellIs" dxfId="775" priority="264" stopIfTrue="1" operator="equal">
      <formula>"Točno!"</formula>
    </cfRule>
  </conditionalFormatting>
  <conditionalFormatting sqref="AW52">
    <cfRule type="cellIs" dxfId="774" priority="262" stopIfTrue="1" operator="equal">
      <formula>"Točno!"</formula>
    </cfRule>
  </conditionalFormatting>
  <conditionalFormatting sqref="AC39">
    <cfRule type="cellIs" dxfId="773" priority="250" stopIfTrue="1" operator="equal">
      <formula>"Točno!"</formula>
    </cfRule>
  </conditionalFormatting>
  <conditionalFormatting sqref="AX53">
    <cfRule type="cellIs" dxfId="772" priority="268" stopIfTrue="1" operator="equal">
      <formula>"Točno!"</formula>
    </cfRule>
  </conditionalFormatting>
  <conditionalFormatting sqref="AW53">
    <cfRule type="cellIs" dxfId="771" priority="266" stopIfTrue="1" operator="equal">
      <formula>"Točno!"</formula>
    </cfRule>
  </conditionalFormatting>
  <conditionalFormatting sqref="AY53">
    <cfRule type="cellIs" dxfId="770" priority="267" stopIfTrue="1" operator="equal">
      <formula>"Točno!"</formula>
    </cfRule>
  </conditionalFormatting>
  <conditionalFormatting sqref="AC53">
    <cfRule type="cellIs" dxfId="769" priority="265" stopIfTrue="1" operator="equal">
      <formula>"Točno!"</formula>
    </cfRule>
  </conditionalFormatting>
  <conditionalFormatting sqref="AY65">
    <cfRule type="cellIs" dxfId="768" priority="255" stopIfTrue="1" operator="equal">
      <formula>"Točno!"</formula>
    </cfRule>
  </conditionalFormatting>
  <conditionalFormatting sqref="AW65">
    <cfRule type="cellIs" dxfId="767" priority="256" stopIfTrue="1" operator="equal">
      <formula>"Točno!"</formula>
    </cfRule>
  </conditionalFormatting>
  <conditionalFormatting sqref="AX65">
    <cfRule type="cellIs" dxfId="766" priority="254" stopIfTrue="1" operator="equal">
      <formula>"Točno!"</formula>
    </cfRule>
  </conditionalFormatting>
  <conditionalFormatting sqref="AX61">
    <cfRule type="cellIs" dxfId="765" priority="260" stopIfTrue="1" operator="equal">
      <formula>"Točno!"</formula>
    </cfRule>
  </conditionalFormatting>
  <conditionalFormatting sqref="AC61">
    <cfRule type="cellIs" dxfId="764" priority="258" stopIfTrue="1" operator="equal">
      <formula>"Točno!"</formula>
    </cfRule>
  </conditionalFormatting>
  <conditionalFormatting sqref="AW61">
    <cfRule type="cellIs" dxfId="763" priority="259" stopIfTrue="1" operator="equal">
      <formula>"Točno!"</formula>
    </cfRule>
  </conditionalFormatting>
  <conditionalFormatting sqref="AY61">
    <cfRule type="cellIs" dxfId="762" priority="257" stopIfTrue="1" operator="equal">
      <formula>"Točno!"</formula>
    </cfRule>
  </conditionalFormatting>
  <conditionalFormatting sqref="AC46">
    <cfRule type="cellIs" dxfId="761" priority="246" stopIfTrue="1" operator="equal">
      <formula>"Točno!"</formula>
    </cfRule>
  </conditionalFormatting>
  <conditionalFormatting sqref="AX35">
    <cfRule type="cellIs" dxfId="760" priority="247" stopIfTrue="1" operator="equal">
      <formula>"Točno!"</formula>
    </cfRule>
  </conditionalFormatting>
  <conditionalFormatting sqref="AW64">
    <cfRule type="cellIs" dxfId="759" priority="253" stopIfTrue="1" operator="equal">
      <formula>"Točno!"</formula>
    </cfRule>
  </conditionalFormatting>
  <conditionalFormatting sqref="AY64">
    <cfRule type="cellIs" dxfId="758" priority="252" stopIfTrue="1" operator="equal">
      <formula>"Točno!"</formula>
    </cfRule>
  </conditionalFormatting>
  <conditionalFormatting sqref="AX64">
    <cfRule type="cellIs" dxfId="757" priority="251" stopIfTrue="1" operator="equal">
      <formula>"Točno!"</formula>
    </cfRule>
  </conditionalFormatting>
  <conditionalFormatting sqref="AC65">
    <cfRule type="cellIs" dxfId="756" priority="248" stopIfTrue="1" operator="equal">
      <formula>"Točno!"</formula>
    </cfRule>
  </conditionalFormatting>
  <conditionalFormatting sqref="AC41">
    <cfRule type="cellIs" dxfId="755" priority="242" stopIfTrue="1" operator="equal">
      <formula>"Točno!"</formula>
    </cfRule>
  </conditionalFormatting>
  <conditionalFormatting sqref="AW41">
    <cfRule type="cellIs" dxfId="754" priority="240" stopIfTrue="1" operator="equal">
      <formula>"Točno!"</formula>
    </cfRule>
  </conditionalFormatting>
  <conditionalFormatting sqref="AC64">
    <cfRule type="cellIs" dxfId="753" priority="249" stopIfTrue="1" operator="equal">
      <formula>"Točno!"</formula>
    </cfRule>
  </conditionalFormatting>
  <conditionalFormatting sqref="AW46">
    <cfRule type="cellIs" dxfId="752" priority="244" stopIfTrue="1" operator="equal">
      <formula>"Točno!"</formula>
    </cfRule>
  </conditionalFormatting>
  <conditionalFormatting sqref="AY46">
    <cfRule type="cellIs" dxfId="751" priority="245" stopIfTrue="1" operator="equal">
      <formula>"Točno!"</formula>
    </cfRule>
  </conditionalFormatting>
  <conditionalFormatting sqref="AX41">
    <cfRule type="cellIs" dxfId="750" priority="239" stopIfTrue="1" operator="equal">
      <formula>"Točno!"</formula>
    </cfRule>
  </conditionalFormatting>
  <conditionalFormatting sqref="AY41">
    <cfRule type="cellIs" dxfId="749" priority="241" stopIfTrue="1" operator="equal">
      <formula>"Točno!"</formula>
    </cfRule>
  </conditionalFormatting>
  <conditionalFormatting sqref="AC81">
    <cfRule type="cellIs" dxfId="748" priority="238" stopIfTrue="1" operator="equal">
      <formula>"Točno!"</formula>
    </cfRule>
  </conditionalFormatting>
  <conditionalFormatting sqref="AC84">
    <cfRule type="cellIs" dxfId="747" priority="236" stopIfTrue="1" operator="equal">
      <formula>"Točno!"</formula>
    </cfRule>
  </conditionalFormatting>
  <conditionalFormatting sqref="AW84">
    <cfRule type="cellIs" dxfId="746" priority="237" stopIfTrue="1" operator="equal">
      <formula>"Točno!"</formula>
    </cfRule>
  </conditionalFormatting>
  <conditionalFormatting sqref="AX84">
    <cfRule type="cellIs" dxfId="745" priority="234" stopIfTrue="1" operator="equal">
      <formula>"Točno!"</formula>
    </cfRule>
  </conditionalFormatting>
  <conditionalFormatting sqref="AX82">
    <cfRule type="cellIs" dxfId="744" priority="233" stopIfTrue="1" operator="equal">
      <formula>"Točno!"</formula>
    </cfRule>
  </conditionalFormatting>
  <conditionalFormatting sqref="AX46">
    <cfRule type="cellIs" dxfId="743" priority="243" stopIfTrue="1" operator="equal">
      <formula>"Točno!"</formula>
    </cfRule>
  </conditionalFormatting>
  <conditionalFormatting sqref="AY84">
    <cfRule type="cellIs" dxfId="742" priority="235" stopIfTrue="1" operator="equal">
      <formula>"Točno!"</formula>
    </cfRule>
  </conditionalFormatting>
  <conditionalFormatting sqref="AY82">
    <cfRule type="cellIs" dxfId="741" priority="232" stopIfTrue="1" operator="equal">
      <formula>"Točno!"</formula>
    </cfRule>
  </conditionalFormatting>
  <conditionalFormatting sqref="AW82">
    <cfRule type="cellIs" dxfId="740" priority="231" stopIfTrue="1" operator="equal">
      <formula>"Točno!"</formula>
    </cfRule>
  </conditionalFormatting>
  <conditionalFormatting sqref="AC82">
    <cfRule type="cellIs" dxfId="739" priority="230" stopIfTrue="1" operator="equal">
      <formula>"Točno!"</formula>
    </cfRule>
  </conditionalFormatting>
  <conditionalFormatting sqref="AX85">
    <cfRule type="cellIs" dxfId="738" priority="223" stopIfTrue="1" operator="equal">
      <formula>"Točno!"</formula>
    </cfRule>
  </conditionalFormatting>
  <conditionalFormatting sqref="AC85">
    <cfRule type="cellIs" dxfId="737" priority="225" stopIfTrue="1" operator="equal">
      <formula>"Točno!"</formula>
    </cfRule>
  </conditionalFormatting>
  <conditionalFormatting sqref="AW85">
    <cfRule type="cellIs" dxfId="736" priority="226" stopIfTrue="1" operator="equal">
      <formula>"Točno!"</formula>
    </cfRule>
  </conditionalFormatting>
  <conditionalFormatting sqref="AY85">
    <cfRule type="cellIs" dxfId="735" priority="224" stopIfTrue="1" operator="equal">
      <formula>"Točno!"</formula>
    </cfRule>
  </conditionalFormatting>
  <conditionalFormatting sqref="AX81">
    <cfRule type="cellIs" dxfId="734" priority="227" stopIfTrue="1" operator="equal">
      <formula>"Točno!"</formula>
    </cfRule>
  </conditionalFormatting>
  <conditionalFormatting sqref="AY81">
    <cfRule type="cellIs" dxfId="733" priority="228" stopIfTrue="1" operator="equal">
      <formula>"Točno!"</formula>
    </cfRule>
  </conditionalFormatting>
  <conditionalFormatting sqref="AW81">
    <cfRule type="cellIs" dxfId="732" priority="229" stopIfTrue="1" operator="equal">
      <formula>"Točno!"</formula>
    </cfRule>
  </conditionalFormatting>
  <conditionalFormatting sqref="AY93">
    <cfRule type="cellIs" dxfId="731" priority="222" stopIfTrue="1" operator="equal">
      <formula>"Točno!"</formula>
    </cfRule>
  </conditionalFormatting>
  <conditionalFormatting sqref="AW93">
    <cfRule type="cellIs" dxfId="730" priority="221" stopIfTrue="1" operator="equal">
      <formula>"Točno!"</formula>
    </cfRule>
  </conditionalFormatting>
  <conditionalFormatting sqref="AX93">
    <cfRule type="cellIs" dxfId="729" priority="220" stopIfTrue="1" operator="equal">
      <formula>"Točno!"</formula>
    </cfRule>
  </conditionalFormatting>
  <conditionalFormatting sqref="AC93">
    <cfRule type="cellIs" dxfId="728" priority="219" stopIfTrue="1" operator="equal">
      <formula>"Točno!"</formula>
    </cfRule>
  </conditionalFormatting>
  <conditionalFormatting sqref="AY95">
    <cfRule type="cellIs" dxfId="727" priority="218" stopIfTrue="1" operator="equal">
      <formula>"Točno!"</formula>
    </cfRule>
  </conditionalFormatting>
  <conditionalFormatting sqref="AW95">
    <cfRule type="cellIs" dxfId="726" priority="217" stopIfTrue="1" operator="equal">
      <formula>"Točno!"</formula>
    </cfRule>
  </conditionalFormatting>
  <conditionalFormatting sqref="AX95">
    <cfRule type="cellIs" dxfId="725" priority="216" stopIfTrue="1" operator="equal">
      <formula>"Točno!"</formula>
    </cfRule>
  </conditionalFormatting>
  <conditionalFormatting sqref="AC95">
    <cfRule type="cellIs" dxfId="724" priority="215" stopIfTrue="1" operator="equal">
      <formula>"Točno!"</formula>
    </cfRule>
  </conditionalFormatting>
  <conditionalFormatting sqref="AX76">
    <cfRule type="cellIs" dxfId="723" priority="211" stopIfTrue="1" operator="equal">
      <formula>"Točno!"</formula>
    </cfRule>
  </conditionalFormatting>
  <conditionalFormatting sqref="AC74:AC75">
    <cfRule type="cellIs" dxfId="722" priority="210" stopIfTrue="1" operator="equal">
      <formula>"Točno!"</formula>
    </cfRule>
  </conditionalFormatting>
  <conditionalFormatting sqref="AW74:AW75">
    <cfRule type="cellIs" dxfId="721" priority="208" stopIfTrue="1" operator="equal">
      <formula>"Točno!"</formula>
    </cfRule>
  </conditionalFormatting>
  <conditionalFormatting sqref="AX74:AX75">
    <cfRule type="cellIs" dxfId="720" priority="207" stopIfTrue="1" operator="equal">
      <formula>"Točno!"</formula>
    </cfRule>
  </conditionalFormatting>
  <conditionalFormatting sqref="AC76">
    <cfRule type="cellIs" dxfId="719" priority="214" stopIfTrue="1" operator="equal">
      <formula>"Točno!"</formula>
    </cfRule>
  </conditionalFormatting>
  <conditionalFormatting sqref="AW76">
    <cfRule type="cellIs" dxfId="718" priority="212" stopIfTrue="1" operator="equal">
      <formula>"Točno!"</formula>
    </cfRule>
  </conditionalFormatting>
  <conditionalFormatting sqref="AY76">
    <cfRule type="cellIs" dxfId="717" priority="213" stopIfTrue="1" operator="equal">
      <formula>"Točno!"</formula>
    </cfRule>
  </conditionalFormatting>
  <conditionalFormatting sqref="AY74:AY75">
    <cfRule type="cellIs" dxfId="716" priority="209" stopIfTrue="1" operator="equal">
      <formula>"Točno!"</formula>
    </cfRule>
  </conditionalFormatting>
  <conditionalFormatting sqref="AY18">
    <cfRule type="cellIs" dxfId="715" priority="203" stopIfTrue="1" operator="equal">
      <formula>"Točno!"</formula>
    </cfRule>
  </conditionalFormatting>
  <conditionalFormatting sqref="AW18">
    <cfRule type="cellIs" dxfId="714" priority="204" stopIfTrue="1" operator="equal">
      <formula>"Točno!"</formula>
    </cfRule>
  </conditionalFormatting>
  <conditionalFormatting sqref="AC18">
    <cfRule type="cellIs" dxfId="713" priority="205" stopIfTrue="1" operator="equal">
      <formula>"Točno!"</formula>
    </cfRule>
  </conditionalFormatting>
  <conditionalFormatting sqref="AX18">
    <cfRule type="cellIs" dxfId="712" priority="202" stopIfTrue="1" operator="equal">
      <formula>"Točno!"</formula>
    </cfRule>
  </conditionalFormatting>
  <conditionalFormatting sqref="AX49">
    <cfRule type="cellIs" dxfId="711" priority="199" stopIfTrue="1" operator="equal">
      <formula>"Točno!"</formula>
    </cfRule>
  </conditionalFormatting>
  <conditionalFormatting sqref="AY49">
    <cfRule type="cellIs" dxfId="710" priority="200" stopIfTrue="1" operator="equal">
      <formula>"Točno!"</formula>
    </cfRule>
  </conditionalFormatting>
  <conditionalFormatting sqref="AW49">
    <cfRule type="cellIs" dxfId="709" priority="201" stopIfTrue="1" operator="equal">
      <formula>"Točno!"</formula>
    </cfRule>
  </conditionalFormatting>
  <conditionalFormatting sqref="AC49">
    <cfRule type="cellIs" dxfId="708" priority="198" stopIfTrue="1" operator="equal">
      <formula>"Točno!"</formula>
    </cfRule>
  </conditionalFormatting>
  <conditionalFormatting sqref="AW48">
    <cfRule type="cellIs" dxfId="707" priority="197" stopIfTrue="1" operator="equal">
      <formula>"Točno!"</formula>
    </cfRule>
  </conditionalFormatting>
  <conditionalFormatting sqref="AY48">
    <cfRule type="cellIs" dxfId="706" priority="196" stopIfTrue="1" operator="equal">
      <formula>"Točno!"</formula>
    </cfRule>
  </conditionalFormatting>
  <conditionalFormatting sqref="AC48">
    <cfRule type="cellIs" dxfId="705" priority="194" stopIfTrue="1" operator="equal">
      <formula>"Točno!"</formula>
    </cfRule>
  </conditionalFormatting>
  <conditionalFormatting sqref="AX48">
    <cfRule type="cellIs" dxfId="704" priority="195" stopIfTrue="1" operator="equal">
      <formula>"Točno!"</formula>
    </cfRule>
  </conditionalFormatting>
  <conditionalFormatting sqref="AC72">
    <cfRule type="cellIs" dxfId="703" priority="191" stopIfTrue="1" operator="equal">
      <formula>"Točno!"</formula>
    </cfRule>
  </conditionalFormatting>
  <conditionalFormatting sqref="AW72">
    <cfRule type="cellIs" dxfId="702" priority="192" stopIfTrue="1" operator="equal">
      <formula>"Točno!"</formula>
    </cfRule>
  </conditionalFormatting>
  <conditionalFormatting sqref="AY72">
    <cfRule type="cellIs" dxfId="701" priority="193" stopIfTrue="1" operator="equal">
      <formula>"Točno!"</formula>
    </cfRule>
  </conditionalFormatting>
  <conditionalFormatting sqref="AX72">
    <cfRule type="cellIs" dxfId="700" priority="190" stopIfTrue="1" operator="equal">
      <formula>"Točno!"</formula>
    </cfRule>
  </conditionalFormatting>
  <conditionalFormatting sqref="AW60">
    <cfRule type="cellIs" dxfId="699" priority="189" stopIfTrue="1" operator="equal">
      <formula>"Točno!"</formula>
    </cfRule>
  </conditionalFormatting>
  <conditionalFormatting sqref="AY60">
    <cfRule type="cellIs" dxfId="698" priority="188" stopIfTrue="1" operator="equal">
      <formula>"Točno!"</formula>
    </cfRule>
  </conditionalFormatting>
  <conditionalFormatting sqref="AC60">
    <cfRule type="cellIs" dxfId="697" priority="186" stopIfTrue="1" operator="equal">
      <formula>"Točno!"</formula>
    </cfRule>
  </conditionalFormatting>
  <conditionalFormatting sqref="AX60">
    <cfRule type="cellIs" dxfId="696" priority="187" stopIfTrue="1" operator="equal">
      <formula>"Točno!"</formula>
    </cfRule>
  </conditionalFormatting>
  <conditionalFormatting sqref="AW58">
    <cfRule type="cellIs" dxfId="695" priority="185" stopIfTrue="1" operator="equal">
      <formula>"Točno!"</formula>
    </cfRule>
  </conditionalFormatting>
  <conditionalFormatting sqref="AY58">
    <cfRule type="cellIs" dxfId="694" priority="184" stopIfTrue="1" operator="equal">
      <formula>"Točno!"</formula>
    </cfRule>
  </conditionalFormatting>
  <conditionalFormatting sqref="AC58">
    <cfRule type="cellIs" dxfId="693" priority="182" stopIfTrue="1" operator="equal">
      <formula>"Točno!"</formula>
    </cfRule>
  </conditionalFormatting>
  <conditionalFormatting sqref="AX58">
    <cfRule type="cellIs" dxfId="692" priority="183" stopIfTrue="1" operator="equal">
      <formula>"Točno!"</formula>
    </cfRule>
  </conditionalFormatting>
  <conditionalFormatting sqref="AC77">
    <cfRule type="cellIs" dxfId="691" priority="179" stopIfTrue="1" operator="equal">
      <formula>"Točno!"</formula>
    </cfRule>
  </conditionalFormatting>
  <conditionalFormatting sqref="AW77">
    <cfRule type="cellIs" dxfId="690" priority="180" stopIfTrue="1" operator="equal">
      <formula>"Točno!"</formula>
    </cfRule>
  </conditionalFormatting>
  <conditionalFormatting sqref="AX77">
    <cfRule type="cellIs" dxfId="689" priority="178" stopIfTrue="1" operator="equal">
      <formula>"Točno!"</formula>
    </cfRule>
  </conditionalFormatting>
  <conditionalFormatting sqref="AY77">
    <cfRule type="cellIs" dxfId="688" priority="181" stopIfTrue="1" operator="equal">
      <formula>"Točno!"</formula>
    </cfRule>
  </conditionalFormatting>
  <conditionalFormatting sqref="AW33">
    <cfRule type="cellIs" dxfId="687" priority="175" stopIfTrue="1" operator="equal">
      <formula>"Točno!"</formula>
    </cfRule>
  </conditionalFormatting>
  <conditionalFormatting sqref="AY33">
    <cfRule type="cellIs" dxfId="686" priority="176" stopIfTrue="1" operator="equal">
      <formula>"Točno!"</formula>
    </cfRule>
  </conditionalFormatting>
  <conditionalFormatting sqref="AC33">
    <cfRule type="cellIs" dxfId="685" priority="174" stopIfTrue="1" operator="equal">
      <formula>"Točno!"</formula>
    </cfRule>
  </conditionalFormatting>
  <conditionalFormatting sqref="AX33">
    <cfRule type="cellIs" dxfId="684" priority="177" stopIfTrue="1" operator="equal">
      <formula>"Točno!"</formula>
    </cfRule>
  </conditionalFormatting>
  <conditionalFormatting sqref="AC43">
    <cfRule type="cellIs" dxfId="683" priority="172" stopIfTrue="1" operator="equal">
      <formula>"Točno!"</formula>
    </cfRule>
  </conditionalFormatting>
  <conditionalFormatting sqref="AW43">
    <cfRule type="cellIs" dxfId="682" priority="173" stopIfTrue="1" operator="equal">
      <formula>"Točno!"</formula>
    </cfRule>
  </conditionalFormatting>
  <conditionalFormatting sqref="AY43">
    <cfRule type="cellIs" dxfId="681" priority="171" stopIfTrue="1" operator="equal">
      <formula>"Točno!"</formula>
    </cfRule>
  </conditionalFormatting>
  <conditionalFormatting sqref="AX43">
    <cfRule type="cellIs" dxfId="680" priority="170" stopIfTrue="1" operator="equal">
      <formula>"Točno!"</formula>
    </cfRule>
  </conditionalFormatting>
  <conditionalFormatting sqref="AC44">
    <cfRule type="cellIs" dxfId="679" priority="168" stopIfTrue="1" operator="equal">
      <formula>"Točno!"</formula>
    </cfRule>
  </conditionalFormatting>
  <conditionalFormatting sqref="AW44">
    <cfRule type="cellIs" dxfId="678" priority="169" stopIfTrue="1" operator="equal">
      <formula>"Točno!"</formula>
    </cfRule>
  </conditionalFormatting>
  <conditionalFormatting sqref="AY44">
    <cfRule type="cellIs" dxfId="677" priority="167" stopIfTrue="1" operator="equal">
      <formula>"Točno!"</formula>
    </cfRule>
  </conditionalFormatting>
  <conditionalFormatting sqref="AX44">
    <cfRule type="cellIs" dxfId="676" priority="166" stopIfTrue="1" operator="equal">
      <formula>"Točno!"</formula>
    </cfRule>
  </conditionalFormatting>
  <conditionalFormatting sqref="AW57">
    <cfRule type="cellIs" dxfId="675" priority="165" stopIfTrue="1" operator="equal">
      <formula>"Točno!"</formula>
    </cfRule>
  </conditionalFormatting>
  <conditionalFormatting sqref="AY57">
    <cfRule type="cellIs" dxfId="674" priority="164" stopIfTrue="1" operator="equal">
      <formula>"Točno!"</formula>
    </cfRule>
  </conditionalFormatting>
  <conditionalFormatting sqref="AC57">
    <cfRule type="cellIs" dxfId="673" priority="162" stopIfTrue="1" operator="equal">
      <formula>"Točno!"</formula>
    </cfRule>
  </conditionalFormatting>
  <conditionalFormatting sqref="AX57">
    <cfRule type="cellIs" dxfId="672" priority="163" stopIfTrue="1" operator="equal">
      <formula>"Točno!"</formula>
    </cfRule>
  </conditionalFormatting>
  <conditionalFormatting sqref="AW59">
    <cfRule type="cellIs" dxfId="671" priority="161" stopIfTrue="1" operator="equal">
      <formula>"Točno!"</formula>
    </cfRule>
  </conditionalFormatting>
  <conditionalFormatting sqref="AY59">
    <cfRule type="cellIs" dxfId="670" priority="160" stopIfTrue="1" operator="equal">
      <formula>"Točno!"</formula>
    </cfRule>
  </conditionalFormatting>
  <conditionalFormatting sqref="AC59">
    <cfRule type="cellIs" dxfId="669" priority="158" stopIfTrue="1" operator="equal">
      <formula>"Točno!"</formula>
    </cfRule>
  </conditionalFormatting>
  <conditionalFormatting sqref="AX59">
    <cfRule type="cellIs" dxfId="668" priority="159" stopIfTrue="1" operator="equal">
      <formula>"Točno!"</formula>
    </cfRule>
  </conditionalFormatting>
  <conditionalFormatting sqref="AW62">
    <cfRule type="cellIs" dxfId="667" priority="157" stopIfTrue="1" operator="equal">
      <formula>"Točno!"</formula>
    </cfRule>
  </conditionalFormatting>
  <conditionalFormatting sqref="AY62">
    <cfRule type="cellIs" dxfId="666" priority="156" stopIfTrue="1" operator="equal">
      <formula>"Točno!"</formula>
    </cfRule>
  </conditionalFormatting>
  <conditionalFormatting sqref="AX62">
    <cfRule type="cellIs" dxfId="665" priority="155" stopIfTrue="1" operator="equal">
      <formula>"Točno!"</formula>
    </cfRule>
  </conditionalFormatting>
  <conditionalFormatting sqref="AC62">
    <cfRule type="cellIs" dxfId="664" priority="154" stopIfTrue="1" operator="equal">
      <formula>"Točno!"</formula>
    </cfRule>
  </conditionalFormatting>
  <conditionalFormatting sqref="AW63">
    <cfRule type="cellIs" dxfId="663" priority="153" stopIfTrue="1" operator="equal">
      <formula>"Točno!"</formula>
    </cfRule>
  </conditionalFormatting>
  <conditionalFormatting sqref="AY63">
    <cfRule type="cellIs" dxfId="662" priority="152" stopIfTrue="1" operator="equal">
      <formula>"Točno!"</formula>
    </cfRule>
  </conditionalFormatting>
  <conditionalFormatting sqref="AX63">
    <cfRule type="cellIs" dxfId="661" priority="151" stopIfTrue="1" operator="equal">
      <formula>"Točno!"</formula>
    </cfRule>
  </conditionalFormatting>
  <conditionalFormatting sqref="AC63">
    <cfRule type="cellIs" dxfId="660" priority="150" stopIfTrue="1" operator="equal">
      <formula>"Točno!"</formula>
    </cfRule>
  </conditionalFormatting>
  <conditionalFormatting sqref="AC80">
    <cfRule type="cellIs" dxfId="659" priority="149" stopIfTrue="1" operator="equal">
      <formula>"Točno!"</formula>
    </cfRule>
  </conditionalFormatting>
  <conditionalFormatting sqref="AX80">
    <cfRule type="cellIs" dxfId="658" priority="146" stopIfTrue="1" operator="equal">
      <formula>"Točno!"</formula>
    </cfRule>
  </conditionalFormatting>
  <conditionalFormatting sqref="AY80">
    <cfRule type="cellIs" dxfId="657" priority="147" stopIfTrue="1" operator="equal">
      <formula>"Točno!"</formula>
    </cfRule>
  </conditionalFormatting>
  <conditionalFormatting sqref="AW80">
    <cfRule type="cellIs" dxfId="656" priority="148" stopIfTrue="1" operator="equal">
      <formula>"Točno!"</formula>
    </cfRule>
  </conditionalFormatting>
  <conditionalFormatting sqref="AC83">
    <cfRule type="cellIs" dxfId="655" priority="144" stopIfTrue="1" operator="equal">
      <formula>"Točno!"</formula>
    </cfRule>
  </conditionalFormatting>
  <conditionalFormatting sqref="AW83">
    <cfRule type="cellIs" dxfId="654" priority="145" stopIfTrue="1" operator="equal">
      <formula>"Točno!"</formula>
    </cfRule>
  </conditionalFormatting>
  <conditionalFormatting sqref="AX83">
    <cfRule type="cellIs" dxfId="653" priority="142" stopIfTrue="1" operator="equal">
      <formula>"Točno!"</formula>
    </cfRule>
  </conditionalFormatting>
  <conditionalFormatting sqref="AY83">
    <cfRule type="cellIs" dxfId="652" priority="143" stopIfTrue="1" operator="equal">
      <formula>"Točno!"</formula>
    </cfRule>
  </conditionalFormatting>
  <conditionalFormatting sqref="BM21:BP21">
    <cfRule type="cellIs" dxfId="651" priority="118" stopIfTrue="1" operator="equal">
      <formula>"Točno!"</formula>
    </cfRule>
  </conditionalFormatting>
  <conditionalFormatting sqref="BM19:BP19">
    <cfRule type="cellIs" dxfId="650" priority="120" stopIfTrue="1" operator="equal">
      <formula>"Točno!"</formula>
    </cfRule>
  </conditionalFormatting>
  <conditionalFormatting sqref="BM20:BP20">
    <cfRule type="cellIs" dxfId="649" priority="119" stopIfTrue="1" operator="equal">
      <formula>"Točno!"</formula>
    </cfRule>
  </conditionalFormatting>
  <conditionalFormatting sqref="BM22:BP22">
    <cfRule type="cellIs" dxfId="648" priority="117" stopIfTrue="1" operator="equal">
      <formula>"Točno!"</formula>
    </cfRule>
  </conditionalFormatting>
  <conditionalFormatting sqref="BM24:BP24">
    <cfRule type="cellIs" dxfId="647" priority="115" stopIfTrue="1" operator="equal">
      <formula>"Točno!"</formula>
    </cfRule>
  </conditionalFormatting>
  <conditionalFormatting sqref="BM26:BP26">
    <cfRule type="cellIs" dxfId="646" priority="113" stopIfTrue="1" operator="equal">
      <formula>"Točno!"</formula>
    </cfRule>
  </conditionalFormatting>
  <conditionalFormatting sqref="BM28:BP28">
    <cfRule type="cellIs" dxfId="645" priority="111" stopIfTrue="1" operator="equal">
      <formula>"Točno!"</formula>
    </cfRule>
  </conditionalFormatting>
  <conditionalFormatting sqref="BM25:BP25">
    <cfRule type="cellIs" dxfId="644" priority="114" stopIfTrue="1" operator="equal">
      <formula>"Točno!"</formula>
    </cfRule>
  </conditionalFormatting>
  <conditionalFormatting sqref="BM27:BP27">
    <cfRule type="cellIs" dxfId="643" priority="112" stopIfTrue="1" operator="equal">
      <formula>"Točno!"</formula>
    </cfRule>
  </conditionalFormatting>
  <conditionalFormatting sqref="BM29:BP29">
    <cfRule type="cellIs" dxfId="642" priority="110" stopIfTrue="1" operator="equal">
      <formula>"Točno!"</formula>
    </cfRule>
  </conditionalFormatting>
  <conditionalFormatting sqref="BM18:BP18">
    <cfRule type="cellIs" dxfId="641" priority="108" stopIfTrue="1" operator="equal">
      <formula>"Točno!"</formula>
    </cfRule>
  </conditionalFormatting>
  <conditionalFormatting sqref="BM23:BP23">
    <cfRule type="cellIs" dxfId="640" priority="116" stopIfTrue="1" operator="equal">
      <formula>"Točno!"</formula>
    </cfRule>
  </conditionalFormatting>
  <conditionalFormatting sqref="AC78">
    <cfRule type="cellIs" dxfId="639" priority="107" stopIfTrue="1" operator="equal">
      <formula>"Točno!"</formula>
    </cfRule>
  </conditionalFormatting>
  <conditionalFormatting sqref="AY78">
    <cfRule type="cellIs" dxfId="638" priority="106" stopIfTrue="1" operator="equal">
      <formula>"Točno!"</formula>
    </cfRule>
  </conditionalFormatting>
  <conditionalFormatting sqref="AW78">
    <cfRule type="cellIs" dxfId="637" priority="105" stopIfTrue="1" operator="equal">
      <formula>"Točno!"</formula>
    </cfRule>
  </conditionalFormatting>
  <conditionalFormatting sqref="AX78">
    <cfRule type="cellIs" dxfId="636" priority="104" stopIfTrue="1" operator="equal">
      <formula>"Točno!"</formula>
    </cfRule>
  </conditionalFormatting>
  <conditionalFormatting sqref="BM31:BP34">
    <cfRule type="cellIs" dxfId="635" priority="95" stopIfTrue="1" operator="equal">
      <formula>"Točno!"</formula>
    </cfRule>
  </conditionalFormatting>
  <conditionalFormatting sqref="BM53:BP53">
    <cfRule type="cellIs" dxfId="634" priority="103" stopIfTrue="1" operator="equal">
      <formula>"Točno!"</formula>
    </cfRule>
  </conditionalFormatting>
  <conditionalFormatting sqref="BM52:BP52">
    <cfRule type="cellIs" dxfId="633" priority="102" stopIfTrue="1" operator="equal">
      <formula>"Točno!"</formula>
    </cfRule>
  </conditionalFormatting>
  <conditionalFormatting sqref="BM54:BP54">
    <cfRule type="cellIs" dxfId="632" priority="101" stopIfTrue="1" operator="equal">
      <formula>"Točno!"</formula>
    </cfRule>
  </conditionalFormatting>
  <conditionalFormatting sqref="BM48:BP49">
    <cfRule type="cellIs" dxfId="631" priority="100" stopIfTrue="1" operator="equal">
      <formula>"Točno!"</formula>
    </cfRule>
  </conditionalFormatting>
  <conditionalFormatting sqref="BM43:BP47">
    <cfRule type="cellIs" dxfId="630" priority="99" stopIfTrue="1" operator="equal">
      <formula>"Točno!"</formula>
    </cfRule>
  </conditionalFormatting>
  <conditionalFormatting sqref="BM41:BP41">
    <cfRule type="cellIs" dxfId="629" priority="98" stopIfTrue="1" operator="equal">
      <formula>"Točno!"</formula>
    </cfRule>
  </conditionalFormatting>
  <conditionalFormatting sqref="BM39:BP39">
    <cfRule type="cellIs" dxfId="628" priority="97" stopIfTrue="1" operator="equal">
      <formula>"Točno!"</formula>
    </cfRule>
  </conditionalFormatting>
  <conditionalFormatting sqref="BM37:BP37">
    <cfRule type="cellIs" dxfId="627" priority="96" stopIfTrue="1" operator="equal">
      <formula>"Točno!"</formula>
    </cfRule>
  </conditionalFormatting>
  <conditionalFormatting sqref="BM51:BO51">
    <cfRule type="cellIs" dxfId="626" priority="94" stopIfTrue="1" operator="equal">
      <formula>"Točno!"</formula>
    </cfRule>
  </conditionalFormatting>
  <conditionalFormatting sqref="CJ21">
    <cfRule type="cellIs" dxfId="625" priority="91" stopIfTrue="1" operator="equal">
      <formula>"Točno!"</formula>
    </cfRule>
  </conditionalFormatting>
  <conditionalFormatting sqref="CJ19">
    <cfRule type="cellIs" dxfId="624" priority="93" stopIfTrue="1" operator="equal">
      <formula>"Točno!"</formula>
    </cfRule>
  </conditionalFormatting>
  <conditionalFormatting sqref="CJ20">
    <cfRule type="cellIs" dxfId="623" priority="92" stopIfTrue="1" operator="equal">
      <formula>"Točno!"</formula>
    </cfRule>
  </conditionalFormatting>
  <conditionalFormatting sqref="CJ22">
    <cfRule type="cellIs" dxfId="622" priority="90" stopIfTrue="1" operator="equal">
      <formula>"Točno!"</formula>
    </cfRule>
  </conditionalFormatting>
  <conditionalFormatting sqref="CJ24">
    <cfRule type="cellIs" dxfId="621" priority="88" stopIfTrue="1" operator="equal">
      <formula>"Točno!"</formula>
    </cfRule>
  </conditionalFormatting>
  <conditionalFormatting sqref="CJ26">
    <cfRule type="cellIs" dxfId="620" priority="86" stopIfTrue="1" operator="equal">
      <formula>"Točno!"</formula>
    </cfRule>
  </conditionalFormatting>
  <conditionalFormatting sqref="CJ28">
    <cfRule type="cellIs" dxfId="619" priority="84" stopIfTrue="1" operator="equal">
      <formula>"Točno!"</formula>
    </cfRule>
  </conditionalFormatting>
  <conditionalFormatting sqref="CJ25">
    <cfRule type="cellIs" dxfId="618" priority="87" stopIfTrue="1" operator="equal">
      <formula>"Točno!"</formula>
    </cfRule>
  </conditionalFormatting>
  <conditionalFormatting sqref="CJ27">
    <cfRule type="cellIs" dxfId="617" priority="85" stopIfTrue="1" operator="equal">
      <formula>"Točno!"</formula>
    </cfRule>
  </conditionalFormatting>
  <conditionalFormatting sqref="CJ29">
    <cfRule type="cellIs" dxfId="616" priority="83" stopIfTrue="1" operator="equal">
      <formula>"Točno!"</formula>
    </cfRule>
  </conditionalFormatting>
  <conditionalFormatting sqref="CJ18">
    <cfRule type="cellIs" dxfId="615" priority="82" stopIfTrue="1" operator="equal">
      <formula>"Točno!"</formula>
    </cfRule>
  </conditionalFormatting>
  <conditionalFormatting sqref="CJ23">
    <cfRule type="cellIs" dxfId="614" priority="89" stopIfTrue="1" operator="equal">
      <formula>"Točno!"</formula>
    </cfRule>
  </conditionalFormatting>
  <conditionalFormatting sqref="CJ31:CJ34">
    <cfRule type="cellIs" dxfId="613" priority="73" stopIfTrue="1" operator="equal">
      <formula>"Točno!"</formula>
    </cfRule>
  </conditionalFormatting>
  <conditionalFormatting sqref="CJ53">
    <cfRule type="cellIs" dxfId="612" priority="81" stopIfTrue="1" operator="equal">
      <formula>"Točno!"</formula>
    </cfRule>
  </conditionalFormatting>
  <conditionalFormatting sqref="CJ52">
    <cfRule type="cellIs" dxfId="611" priority="80" stopIfTrue="1" operator="equal">
      <formula>"Točno!"</formula>
    </cfRule>
  </conditionalFormatting>
  <conditionalFormatting sqref="CJ54">
    <cfRule type="cellIs" dxfId="610" priority="79" stopIfTrue="1" operator="equal">
      <formula>"Točno!"</formula>
    </cfRule>
  </conditionalFormatting>
  <conditionalFormatting sqref="CJ48:CJ49">
    <cfRule type="cellIs" dxfId="609" priority="78" stopIfTrue="1" operator="equal">
      <formula>"Točno!"</formula>
    </cfRule>
  </conditionalFormatting>
  <conditionalFormatting sqref="CJ43:CJ47">
    <cfRule type="cellIs" dxfId="608" priority="77" stopIfTrue="1" operator="equal">
      <formula>"Točno!"</formula>
    </cfRule>
  </conditionalFormatting>
  <conditionalFormatting sqref="CJ41">
    <cfRule type="cellIs" dxfId="607" priority="76" stopIfTrue="1" operator="equal">
      <formula>"Točno!"</formula>
    </cfRule>
  </conditionalFormatting>
  <conditionalFormatting sqref="CJ39">
    <cfRule type="cellIs" dxfId="606" priority="75" stopIfTrue="1" operator="equal">
      <formula>"Točno!"</formula>
    </cfRule>
  </conditionalFormatting>
  <conditionalFormatting sqref="CJ37">
    <cfRule type="cellIs" dxfId="605" priority="74" stopIfTrue="1" operator="equal">
      <formula>"Točno!"</formula>
    </cfRule>
  </conditionalFormatting>
  <conditionalFormatting sqref="DD21">
    <cfRule type="cellIs" dxfId="604" priority="70" stopIfTrue="1" operator="equal">
      <formula>"Točno!"</formula>
    </cfRule>
  </conditionalFormatting>
  <conditionalFormatting sqref="DD19">
    <cfRule type="cellIs" dxfId="603" priority="72" stopIfTrue="1" operator="equal">
      <formula>"Točno!"</formula>
    </cfRule>
  </conditionalFormatting>
  <conditionalFormatting sqref="DD20">
    <cfRule type="cellIs" dxfId="602" priority="71" stopIfTrue="1" operator="equal">
      <formula>"Točno!"</formula>
    </cfRule>
  </conditionalFormatting>
  <conditionalFormatting sqref="DD22">
    <cfRule type="cellIs" dxfId="601" priority="69" stopIfTrue="1" operator="equal">
      <formula>"Točno!"</formula>
    </cfRule>
  </conditionalFormatting>
  <conditionalFormatting sqref="DD24">
    <cfRule type="cellIs" dxfId="600" priority="67" stopIfTrue="1" operator="equal">
      <formula>"Točno!"</formula>
    </cfRule>
  </conditionalFormatting>
  <conditionalFormatting sqref="DD26">
    <cfRule type="cellIs" dxfId="599" priority="65" stopIfTrue="1" operator="equal">
      <formula>"Točno!"</formula>
    </cfRule>
  </conditionalFormatting>
  <conditionalFormatting sqref="DD28">
    <cfRule type="cellIs" dxfId="598" priority="63" stopIfTrue="1" operator="equal">
      <formula>"Točno!"</formula>
    </cfRule>
  </conditionalFormatting>
  <conditionalFormatting sqref="DD25">
    <cfRule type="cellIs" dxfId="597" priority="66" stopIfTrue="1" operator="equal">
      <formula>"Točno!"</formula>
    </cfRule>
  </conditionalFormatting>
  <conditionalFormatting sqref="DD27">
    <cfRule type="cellIs" dxfId="596" priority="64" stopIfTrue="1" operator="equal">
      <formula>"Točno!"</formula>
    </cfRule>
  </conditionalFormatting>
  <conditionalFormatting sqref="DD29">
    <cfRule type="cellIs" dxfId="595" priority="62" stopIfTrue="1" operator="equal">
      <formula>"Točno!"</formula>
    </cfRule>
  </conditionalFormatting>
  <conditionalFormatting sqref="DD18">
    <cfRule type="cellIs" dxfId="594" priority="61" stopIfTrue="1" operator="equal">
      <formula>"Točno!"</formula>
    </cfRule>
  </conditionalFormatting>
  <conditionalFormatting sqref="DD23">
    <cfRule type="cellIs" dxfId="593" priority="68" stopIfTrue="1" operator="equal">
      <formula>"Točno!"</formula>
    </cfRule>
  </conditionalFormatting>
  <conditionalFormatting sqref="DD31:DD34">
    <cfRule type="cellIs" dxfId="592" priority="52" stopIfTrue="1" operator="equal">
      <formula>"Točno!"</formula>
    </cfRule>
  </conditionalFormatting>
  <conditionalFormatting sqref="DD53">
    <cfRule type="cellIs" dxfId="591" priority="60" stopIfTrue="1" operator="equal">
      <formula>"Točno!"</formula>
    </cfRule>
  </conditionalFormatting>
  <conditionalFormatting sqref="DD52">
    <cfRule type="cellIs" dxfId="590" priority="59" stopIfTrue="1" operator="equal">
      <formula>"Točno!"</formula>
    </cfRule>
  </conditionalFormatting>
  <conditionalFormatting sqref="DD54">
    <cfRule type="cellIs" dxfId="589" priority="58" stopIfTrue="1" operator="equal">
      <formula>"Točno!"</formula>
    </cfRule>
  </conditionalFormatting>
  <conditionalFormatting sqref="DD48:DD49">
    <cfRule type="cellIs" dxfId="588" priority="57" stopIfTrue="1" operator="equal">
      <formula>"Točno!"</formula>
    </cfRule>
  </conditionalFormatting>
  <conditionalFormatting sqref="DD43:DD47">
    <cfRule type="cellIs" dxfId="587" priority="56" stopIfTrue="1" operator="equal">
      <formula>"Točno!"</formula>
    </cfRule>
  </conditionalFormatting>
  <conditionalFormatting sqref="DD41">
    <cfRule type="cellIs" dxfId="586" priority="55" stopIfTrue="1" operator="equal">
      <formula>"Točno!"</formula>
    </cfRule>
  </conditionalFormatting>
  <conditionalFormatting sqref="DD39">
    <cfRule type="cellIs" dxfId="585" priority="54" stopIfTrue="1" operator="equal">
      <formula>"Točno!"</formula>
    </cfRule>
  </conditionalFormatting>
  <conditionalFormatting sqref="DD37">
    <cfRule type="cellIs" dxfId="584" priority="53" stopIfTrue="1" operator="equal">
      <formula>"Točno!"</formula>
    </cfRule>
  </conditionalFormatting>
  <conditionalFormatting sqref="Z70">
    <cfRule type="cellIs" dxfId="583" priority="29" stopIfTrue="1" operator="equal">
      <formula>"Točno!"</formula>
    </cfRule>
  </conditionalFormatting>
  <conditionalFormatting sqref="Z71:Z72">
    <cfRule type="cellIs" dxfId="582" priority="27" stopIfTrue="1" operator="equal">
      <formula>"Točno!"</formula>
    </cfRule>
  </conditionalFormatting>
  <conditionalFormatting sqref="Z74">
    <cfRule type="cellIs" dxfId="581" priority="26" stopIfTrue="1" operator="equal">
      <formula>"Točno!"</formula>
    </cfRule>
  </conditionalFormatting>
  <conditionalFormatting sqref="Z76">
    <cfRule type="cellIs" dxfId="580" priority="25" stopIfTrue="1" operator="equal">
      <formula>"Točno!"</formula>
    </cfRule>
  </conditionalFormatting>
  <conditionalFormatting sqref="Z78">
    <cfRule type="cellIs" dxfId="579" priority="24" stopIfTrue="1" operator="equal">
      <formula>"Točno!"</formula>
    </cfRule>
  </conditionalFormatting>
  <conditionalFormatting sqref="Z80:Z81">
    <cfRule type="cellIs" dxfId="578" priority="23" stopIfTrue="1" operator="equal">
      <formula>"Točno!"</formula>
    </cfRule>
  </conditionalFormatting>
  <conditionalFormatting sqref="Z83:Z84">
    <cfRule type="cellIs" dxfId="577" priority="22" stopIfTrue="1" operator="equal">
      <formula>"Točno!"</formula>
    </cfRule>
  </conditionalFormatting>
  <conditionalFormatting sqref="Z62:Z65">
    <cfRule type="cellIs" dxfId="576" priority="21" stopIfTrue="1" operator="equal">
      <formula>"Točno!"</formula>
    </cfRule>
  </conditionalFormatting>
  <conditionalFormatting sqref="Z67:Z68">
    <cfRule type="cellIs" dxfId="575" priority="20" stopIfTrue="1" operator="equal">
      <formula>"Točno!"</formula>
    </cfRule>
  </conditionalFormatting>
  <conditionalFormatting sqref="Z57:Z60">
    <cfRule type="cellIs" dxfId="574" priority="19" stopIfTrue="1" operator="equal">
      <formula>"Točno!"</formula>
    </cfRule>
  </conditionalFormatting>
  <conditionalFormatting sqref="Z54">
    <cfRule type="cellIs" dxfId="573" priority="18" stopIfTrue="1" operator="equal">
      <formula>"Točno!"</formula>
    </cfRule>
  </conditionalFormatting>
  <conditionalFormatting sqref="Z51:Z53">
    <cfRule type="cellIs" dxfId="572" priority="17" stopIfTrue="1" operator="equal">
      <formula>"Točno!"</formula>
    </cfRule>
  </conditionalFormatting>
  <conditionalFormatting sqref="Z48:Z49">
    <cfRule type="cellIs" dxfId="571" priority="16" stopIfTrue="1" operator="equal">
      <formula>"Točno!"</formula>
    </cfRule>
  </conditionalFormatting>
  <conditionalFormatting sqref="Z43:Z46">
    <cfRule type="cellIs" dxfId="570" priority="15" stopIfTrue="1" operator="equal">
      <formula>"Točno!"</formula>
    </cfRule>
  </conditionalFormatting>
  <conditionalFormatting sqref="Z41">
    <cfRule type="cellIs" dxfId="569" priority="14" stopIfTrue="1" operator="equal">
      <formula>"Točno!"</formula>
    </cfRule>
  </conditionalFormatting>
  <conditionalFormatting sqref="Z39">
    <cfRule type="cellIs" dxfId="568" priority="13" stopIfTrue="1" operator="equal">
      <formula>"Točno!"</formula>
    </cfRule>
  </conditionalFormatting>
  <conditionalFormatting sqref="Z37">
    <cfRule type="cellIs" dxfId="567" priority="12" stopIfTrue="1" operator="equal">
      <formula>"Točno!"</formula>
    </cfRule>
  </conditionalFormatting>
  <conditionalFormatting sqref="Z31:Z34">
    <cfRule type="cellIs" dxfId="566" priority="11" stopIfTrue="1" operator="equal">
      <formula>"Točno!"</formula>
    </cfRule>
  </conditionalFormatting>
  <conditionalFormatting sqref="Z24:Z29">
    <cfRule type="cellIs" dxfId="565" priority="10" stopIfTrue="1" operator="equal">
      <formula>"Točno!"</formula>
    </cfRule>
  </conditionalFormatting>
  <conditionalFormatting sqref="Z18:Z23">
    <cfRule type="cellIs" dxfId="564" priority="9" stopIfTrue="1" operator="equal">
      <formula>"Točno!"</formula>
    </cfRule>
  </conditionalFormatting>
  <conditionalFormatting sqref="AX55">
    <cfRule type="cellIs" dxfId="563" priority="8" stopIfTrue="1" operator="equal">
      <formula>"Točno!"</formula>
    </cfRule>
  </conditionalFormatting>
  <conditionalFormatting sqref="AW55">
    <cfRule type="cellIs" dxfId="562" priority="6" stopIfTrue="1" operator="equal">
      <formula>"Točno!"</formula>
    </cfRule>
  </conditionalFormatting>
  <conditionalFormatting sqref="AY55">
    <cfRule type="cellIs" dxfId="561" priority="7" stopIfTrue="1" operator="equal">
      <formula>"Točno!"</formula>
    </cfRule>
  </conditionalFormatting>
  <conditionalFormatting sqref="AC55">
    <cfRule type="cellIs" dxfId="560" priority="5" stopIfTrue="1" operator="equal">
      <formula>"Točno!"</formula>
    </cfRule>
  </conditionalFormatting>
  <conditionalFormatting sqref="BM55:BP55">
    <cfRule type="cellIs" dxfId="559" priority="4" stopIfTrue="1" operator="equal">
      <formula>"Točno!"</formula>
    </cfRule>
  </conditionalFormatting>
  <conditionalFormatting sqref="CJ55">
    <cfRule type="cellIs" dxfId="558" priority="3" stopIfTrue="1" operator="equal">
      <formula>"Točno!"</formula>
    </cfRule>
  </conditionalFormatting>
  <conditionalFormatting sqref="DD55">
    <cfRule type="cellIs" dxfId="557" priority="2" stopIfTrue="1" operator="equal">
      <formula>"Točno!"</formula>
    </cfRule>
  </conditionalFormatting>
  <conditionalFormatting sqref="Z55">
    <cfRule type="cellIs" dxfId="556" priority="1" stopIfTrue="1" operator="equal">
      <formula>"Točno!"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I143"/>
  <sheetViews>
    <sheetView tabSelected="1" zoomScale="115" zoomScaleNormal="115" workbookViewId="0">
      <pane ySplit="18" topLeftCell="A151" activePane="bottomLeft" state="frozen"/>
      <selection pane="bottomLeft" activeCell="R65" sqref="R65"/>
    </sheetView>
  </sheetViews>
  <sheetFormatPr defaultColWidth="8.88671875" defaultRowHeight="13.8" x14ac:dyDescent="0.25"/>
  <cols>
    <col min="1" max="1" width="13.33203125" style="139" customWidth="1"/>
    <col min="2" max="2" width="9.33203125" style="512" customWidth="1"/>
    <col min="3" max="3" width="15.5546875" style="454" customWidth="1"/>
    <col min="4" max="4" width="5.109375" style="13" customWidth="1"/>
    <col min="5" max="5" width="4.6640625" style="462" customWidth="1"/>
    <col min="6" max="6" width="3.6640625" style="462" customWidth="1"/>
    <col min="7" max="7" width="5.88671875" style="462" customWidth="1"/>
    <col min="8" max="8" width="3.33203125" style="462" customWidth="1"/>
    <col min="9" max="9" width="2.33203125" style="462" customWidth="1"/>
    <col min="10" max="24" width="2.6640625" style="462" customWidth="1"/>
    <col min="25" max="25" width="6.88671875" style="510" customWidth="1"/>
    <col min="26" max="26" width="5" style="584" customWidth="1"/>
    <col min="27" max="27" width="3" style="462" customWidth="1"/>
    <col min="28" max="28" width="3.33203125" style="462" customWidth="1"/>
    <col min="29" max="29" width="3.6640625" style="462" customWidth="1"/>
    <col min="30" max="30" width="3.109375" style="462" customWidth="1"/>
    <col min="31" max="31" width="3" style="462" customWidth="1"/>
    <col min="32" max="32" width="3.33203125" style="462" customWidth="1"/>
    <col min="33" max="34" width="2.88671875" style="462" customWidth="1"/>
    <col min="35" max="36" width="3" style="462" customWidth="1"/>
    <col min="37" max="37" width="3.6640625" style="462" customWidth="1"/>
    <col min="38" max="38" width="3" style="462" customWidth="1"/>
    <col min="39" max="40" width="3.5546875" style="462" customWidth="1"/>
    <col min="41" max="41" width="3" style="462" customWidth="1"/>
    <col min="42" max="42" width="3.109375" style="462" customWidth="1"/>
    <col min="43" max="44" width="3" style="462" customWidth="1"/>
    <col min="45" max="45" width="5.109375" style="457" customWidth="1"/>
    <col min="46" max="46" width="5.44140625" style="19" hidden="1" customWidth="1"/>
    <col min="47" max="47" width="6" style="20" customWidth="1"/>
    <col min="48" max="48" width="5.33203125" style="21" hidden="1" customWidth="1"/>
    <col min="49" max="49" width="3.33203125" style="13" hidden="1" customWidth="1"/>
    <col min="50" max="50" width="4.44140625" style="13" customWidth="1"/>
    <col min="51" max="51" width="4" style="13" hidden="1" customWidth="1"/>
    <col min="52" max="52" width="3.109375" style="513" customWidth="1"/>
    <col min="53" max="53" width="2.88671875" style="462" customWidth="1"/>
    <col min="54" max="54" width="4.44140625" style="462" customWidth="1"/>
    <col min="55" max="55" width="4.6640625" style="462" customWidth="1"/>
    <col min="56" max="56" width="3.33203125" style="462" customWidth="1"/>
    <col min="57" max="57" width="4.88671875" style="463" hidden="1" customWidth="1"/>
    <col min="58" max="58" width="6.44140625" style="585" customWidth="1"/>
    <col min="59" max="59" width="6.33203125" style="465" customWidth="1"/>
    <col min="60" max="60" width="8.44140625" style="4" hidden="1" customWidth="1"/>
    <col min="61" max="61" width="5.44140625" style="4" customWidth="1"/>
    <col min="62" max="62" width="4.44140625" style="17" hidden="1" customWidth="1"/>
    <col min="63" max="64" width="4.44140625" style="17" customWidth="1"/>
    <col min="65" max="65" width="4.44140625" style="3" customWidth="1"/>
    <col min="66" max="66" width="3.44140625" style="3" customWidth="1"/>
    <col min="67" max="67" width="3.109375" style="3" customWidth="1"/>
    <col min="68" max="68" width="6.88671875" style="3" customWidth="1"/>
    <col min="69" max="69" width="6" style="3" customWidth="1"/>
    <col min="70" max="73" width="3.44140625" style="3" customWidth="1"/>
    <col min="74" max="74" width="7.44140625" style="3" customWidth="1"/>
    <col min="75" max="75" width="4.33203125" style="3" customWidth="1"/>
    <col min="76" max="78" width="4" style="3" customWidth="1"/>
    <col min="79" max="79" width="4.109375" style="4" customWidth="1"/>
    <col min="80" max="80" width="3.88671875" style="4" customWidth="1"/>
    <col min="81" max="81" width="3.44140625" style="4" customWidth="1"/>
    <col min="82" max="82" width="4" style="4" customWidth="1"/>
    <col min="83" max="83" width="4.109375" style="4" customWidth="1"/>
    <col min="84" max="267" width="8.88671875" style="4"/>
    <col min="268" max="268" width="12.44140625" style="4" customWidth="1"/>
    <col min="269" max="269" width="8.109375" style="4" customWidth="1"/>
    <col min="270" max="270" width="10.6640625" style="4" customWidth="1"/>
    <col min="271" max="271" width="5.109375" style="4" customWidth="1"/>
    <col min="272" max="272" width="4.109375" style="4" customWidth="1"/>
    <col min="273" max="273" width="3.6640625" style="4" customWidth="1"/>
    <col min="274" max="274" width="3.109375" style="4" customWidth="1"/>
    <col min="275" max="276" width="2.33203125" style="4" customWidth="1"/>
    <col min="277" max="282" width="2.6640625" style="4" customWidth="1"/>
    <col min="283" max="283" width="4.6640625" style="4" customWidth="1"/>
    <col min="284" max="284" width="4.44140625" style="4" customWidth="1"/>
    <col min="285" max="285" width="2.44140625" style="4" customWidth="1"/>
    <col min="286" max="286" width="3" style="4" customWidth="1"/>
    <col min="287" max="287" width="3.33203125" style="4" customWidth="1"/>
    <col min="288" max="288" width="3.6640625" style="4" customWidth="1"/>
    <col min="289" max="294" width="2.44140625" style="4" customWidth="1"/>
    <col min="295" max="295" width="3.6640625" style="4" customWidth="1"/>
    <col min="296" max="300" width="2.44140625" style="4" customWidth="1"/>
    <col min="301" max="301" width="3.44140625" style="4" customWidth="1"/>
    <col min="302" max="302" width="0" style="4" hidden="1" customWidth="1"/>
    <col min="303" max="303" width="4.44140625" style="4" customWidth="1"/>
    <col min="304" max="304" width="0" style="4" hidden="1" customWidth="1"/>
    <col min="305" max="305" width="3.33203125" style="4" customWidth="1"/>
    <col min="306" max="306" width="0" style="4" hidden="1" customWidth="1"/>
    <col min="307" max="307" width="3.33203125" style="4" customWidth="1"/>
    <col min="308" max="308" width="0" style="4" hidden="1" customWidth="1"/>
    <col min="309" max="309" width="3.33203125" style="4" customWidth="1"/>
    <col min="310" max="312" width="2.44140625" style="4" customWidth="1"/>
    <col min="313" max="313" width="4" style="4" customWidth="1"/>
    <col min="314" max="314" width="3.33203125" style="4" customWidth="1"/>
    <col min="315" max="315" width="0" style="4" hidden="1" customWidth="1"/>
    <col min="316" max="316" width="3.6640625" style="4" customWidth="1"/>
    <col min="317" max="318" width="0" style="4" hidden="1" customWidth="1"/>
    <col min="319" max="319" width="4.44140625" style="4" customWidth="1"/>
    <col min="320" max="320" width="7" style="4" customWidth="1"/>
    <col min="321" max="321" width="4.44140625" style="4" customWidth="1"/>
    <col min="322" max="322" width="2.44140625" style="4" customWidth="1"/>
    <col min="323" max="323" width="3.109375" style="4" customWidth="1"/>
    <col min="324" max="329" width="3.44140625" style="4" customWidth="1"/>
    <col min="330" max="330" width="7.44140625" style="4" customWidth="1"/>
    <col min="331" max="331" width="4.33203125" style="4" customWidth="1"/>
    <col min="332" max="334" width="4" style="4" customWidth="1"/>
    <col min="335" max="335" width="4.109375" style="4" customWidth="1"/>
    <col min="336" max="336" width="3.88671875" style="4" customWidth="1"/>
    <col min="337" max="337" width="3.44140625" style="4" customWidth="1"/>
    <col min="338" max="338" width="4" style="4" customWidth="1"/>
    <col min="339" max="339" width="4.109375" style="4" customWidth="1"/>
    <col min="340" max="523" width="8.88671875" style="4"/>
    <col min="524" max="524" width="12.44140625" style="4" customWidth="1"/>
    <col min="525" max="525" width="8.109375" style="4" customWidth="1"/>
    <col min="526" max="526" width="10.6640625" style="4" customWidth="1"/>
    <col min="527" max="527" width="5.109375" style="4" customWidth="1"/>
    <col min="528" max="528" width="4.109375" style="4" customWidth="1"/>
    <col min="529" max="529" width="3.6640625" style="4" customWidth="1"/>
    <col min="530" max="530" width="3.109375" style="4" customWidth="1"/>
    <col min="531" max="532" width="2.33203125" style="4" customWidth="1"/>
    <col min="533" max="538" width="2.6640625" style="4" customWidth="1"/>
    <col min="539" max="539" width="4.6640625" style="4" customWidth="1"/>
    <col min="540" max="540" width="4.44140625" style="4" customWidth="1"/>
    <col min="541" max="541" width="2.44140625" style="4" customWidth="1"/>
    <col min="542" max="542" width="3" style="4" customWidth="1"/>
    <col min="543" max="543" width="3.33203125" style="4" customWidth="1"/>
    <col min="544" max="544" width="3.6640625" style="4" customWidth="1"/>
    <col min="545" max="550" width="2.44140625" style="4" customWidth="1"/>
    <col min="551" max="551" width="3.6640625" style="4" customWidth="1"/>
    <col min="552" max="556" width="2.44140625" style="4" customWidth="1"/>
    <col min="557" max="557" width="3.44140625" style="4" customWidth="1"/>
    <col min="558" max="558" width="0" style="4" hidden="1" customWidth="1"/>
    <col min="559" max="559" width="4.44140625" style="4" customWidth="1"/>
    <col min="560" max="560" width="0" style="4" hidden="1" customWidth="1"/>
    <col min="561" max="561" width="3.33203125" style="4" customWidth="1"/>
    <col min="562" max="562" width="0" style="4" hidden="1" customWidth="1"/>
    <col min="563" max="563" width="3.33203125" style="4" customWidth="1"/>
    <col min="564" max="564" width="0" style="4" hidden="1" customWidth="1"/>
    <col min="565" max="565" width="3.33203125" style="4" customWidth="1"/>
    <col min="566" max="568" width="2.44140625" style="4" customWidth="1"/>
    <col min="569" max="569" width="4" style="4" customWidth="1"/>
    <col min="570" max="570" width="3.33203125" style="4" customWidth="1"/>
    <col min="571" max="571" width="0" style="4" hidden="1" customWidth="1"/>
    <col min="572" max="572" width="3.6640625" style="4" customWidth="1"/>
    <col min="573" max="574" width="0" style="4" hidden="1" customWidth="1"/>
    <col min="575" max="575" width="4.44140625" style="4" customWidth="1"/>
    <col min="576" max="576" width="7" style="4" customWidth="1"/>
    <col min="577" max="577" width="4.44140625" style="4" customWidth="1"/>
    <col min="578" max="578" width="2.44140625" style="4" customWidth="1"/>
    <col min="579" max="579" width="3.109375" style="4" customWidth="1"/>
    <col min="580" max="585" width="3.44140625" style="4" customWidth="1"/>
    <col min="586" max="586" width="7.44140625" style="4" customWidth="1"/>
    <col min="587" max="587" width="4.33203125" style="4" customWidth="1"/>
    <col min="588" max="590" width="4" style="4" customWidth="1"/>
    <col min="591" max="591" width="4.109375" style="4" customWidth="1"/>
    <col min="592" max="592" width="3.88671875" style="4" customWidth="1"/>
    <col min="593" max="593" width="3.44140625" style="4" customWidth="1"/>
    <col min="594" max="594" width="4" style="4" customWidth="1"/>
    <col min="595" max="595" width="4.109375" style="4" customWidth="1"/>
    <col min="596" max="779" width="8.88671875" style="4"/>
    <col min="780" max="780" width="12.44140625" style="4" customWidth="1"/>
    <col min="781" max="781" width="8.109375" style="4" customWidth="1"/>
    <col min="782" max="782" width="10.6640625" style="4" customWidth="1"/>
    <col min="783" max="783" width="5.109375" style="4" customWidth="1"/>
    <col min="784" max="784" width="4.109375" style="4" customWidth="1"/>
    <col min="785" max="785" width="3.6640625" style="4" customWidth="1"/>
    <col min="786" max="786" width="3.109375" style="4" customWidth="1"/>
    <col min="787" max="788" width="2.33203125" style="4" customWidth="1"/>
    <col min="789" max="794" width="2.6640625" style="4" customWidth="1"/>
    <col min="795" max="795" width="4.6640625" style="4" customWidth="1"/>
    <col min="796" max="796" width="4.44140625" style="4" customWidth="1"/>
    <col min="797" max="797" width="2.44140625" style="4" customWidth="1"/>
    <col min="798" max="798" width="3" style="4" customWidth="1"/>
    <col min="799" max="799" width="3.33203125" style="4" customWidth="1"/>
    <col min="800" max="800" width="3.6640625" style="4" customWidth="1"/>
    <col min="801" max="806" width="2.44140625" style="4" customWidth="1"/>
    <col min="807" max="807" width="3.6640625" style="4" customWidth="1"/>
    <col min="808" max="812" width="2.44140625" style="4" customWidth="1"/>
    <col min="813" max="813" width="3.44140625" style="4" customWidth="1"/>
    <col min="814" max="814" width="0" style="4" hidden="1" customWidth="1"/>
    <col min="815" max="815" width="4.44140625" style="4" customWidth="1"/>
    <col min="816" max="816" width="0" style="4" hidden="1" customWidth="1"/>
    <col min="817" max="817" width="3.33203125" style="4" customWidth="1"/>
    <col min="818" max="818" width="0" style="4" hidden="1" customWidth="1"/>
    <col min="819" max="819" width="3.33203125" style="4" customWidth="1"/>
    <col min="820" max="820" width="0" style="4" hidden="1" customWidth="1"/>
    <col min="821" max="821" width="3.33203125" style="4" customWidth="1"/>
    <col min="822" max="824" width="2.44140625" style="4" customWidth="1"/>
    <col min="825" max="825" width="4" style="4" customWidth="1"/>
    <col min="826" max="826" width="3.33203125" style="4" customWidth="1"/>
    <col min="827" max="827" width="0" style="4" hidden="1" customWidth="1"/>
    <col min="828" max="828" width="3.6640625" style="4" customWidth="1"/>
    <col min="829" max="830" width="0" style="4" hidden="1" customWidth="1"/>
    <col min="831" max="831" width="4.44140625" style="4" customWidth="1"/>
    <col min="832" max="832" width="7" style="4" customWidth="1"/>
    <col min="833" max="833" width="4.44140625" style="4" customWidth="1"/>
    <col min="834" max="834" width="2.44140625" style="4" customWidth="1"/>
    <col min="835" max="835" width="3.109375" style="4" customWidth="1"/>
    <col min="836" max="841" width="3.44140625" style="4" customWidth="1"/>
    <col min="842" max="842" width="7.44140625" style="4" customWidth="1"/>
    <col min="843" max="843" width="4.33203125" style="4" customWidth="1"/>
    <col min="844" max="846" width="4" style="4" customWidth="1"/>
    <col min="847" max="847" width="4.109375" style="4" customWidth="1"/>
    <col min="848" max="848" width="3.88671875" style="4" customWidth="1"/>
    <col min="849" max="849" width="3.44140625" style="4" customWidth="1"/>
    <col min="850" max="850" width="4" style="4" customWidth="1"/>
    <col min="851" max="851" width="4.109375" style="4" customWidth="1"/>
    <col min="852" max="1035" width="8.88671875" style="4"/>
    <col min="1036" max="1036" width="12.44140625" style="4" customWidth="1"/>
    <col min="1037" max="1037" width="8.109375" style="4" customWidth="1"/>
    <col min="1038" max="1038" width="10.6640625" style="4" customWidth="1"/>
    <col min="1039" max="1039" width="5.109375" style="4" customWidth="1"/>
    <col min="1040" max="1040" width="4.109375" style="4" customWidth="1"/>
    <col min="1041" max="1041" width="3.6640625" style="4" customWidth="1"/>
    <col min="1042" max="1042" width="3.109375" style="4" customWidth="1"/>
    <col min="1043" max="1044" width="2.33203125" style="4" customWidth="1"/>
    <col min="1045" max="1050" width="2.6640625" style="4" customWidth="1"/>
    <col min="1051" max="1051" width="4.6640625" style="4" customWidth="1"/>
    <col min="1052" max="1052" width="4.44140625" style="4" customWidth="1"/>
    <col min="1053" max="1053" width="2.44140625" style="4" customWidth="1"/>
    <col min="1054" max="1054" width="3" style="4" customWidth="1"/>
    <col min="1055" max="1055" width="3.33203125" style="4" customWidth="1"/>
    <col min="1056" max="1056" width="3.6640625" style="4" customWidth="1"/>
    <col min="1057" max="1062" width="2.44140625" style="4" customWidth="1"/>
    <col min="1063" max="1063" width="3.6640625" style="4" customWidth="1"/>
    <col min="1064" max="1068" width="2.44140625" style="4" customWidth="1"/>
    <col min="1069" max="1069" width="3.44140625" style="4" customWidth="1"/>
    <col min="1070" max="1070" width="0" style="4" hidden="1" customWidth="1"/>
    <col min="1071" max="1071" width="4.44140625" style="4" customWidth="1"/>
    <col min="1072" max="1072" width="0" style="4" hidden="1" customWidth="1"/>
    <col min="1073" max="1073" width="3.33203125" style="4" customWidth="1"/>
    <col min="1074" max="1074" width="0" style="4" hidden="1" customWidth="1"/>
    <col min="1075" max="1075" width="3.33203125" style="4" customWidth="1"/>
    <col min="1076" max="1076" width="0" style="4" hidden="1" customWidth="1"/>
    <col min="1077" max="1077" width="3.33203125" style="4" customWidth="1"/>
    <col min="1078" max="1080" width="2.44140625" style="4" customWidth="1"/>
    <col min="1081" max="1081" width="4" style="4" customWidth="1"/>
    <col min="1082" max="1082" width="3.33203125" style="4" customWidth="1"/>
    <col min="1083" max="1083" width="0" style="4" hidden="1" customWidth="1"/>
    <col min="1084" max="1084" width="3.6640625" style="4" customWidth="1"/>
    <col min="1085" max="1086" width="0" style="4" hidden="1" customWidth="1"/>
    <col min="1087" max="1087" width="4.44140625" style="4" customWidth="1"/>
    <col min="1088" max="1088" width="7" style="4" customWidth="1"/>
    <col min="1089" max="1089" width="4.44140625" style="4" customWidth="1"/>
    <col min="1090" max="1090" width="2.44140625" style="4" customWidth="1"/>
    <col min="1091" max="1091" width="3.109375" style="4" customWidth="1"/>
    <col min="1092" max="1097" width="3.44140625" style="4" customWidth="1"/>
    <col min="1098" max="1098" width="7.44140625" style="4" customWidth="1"/>
    <col min="1099" max="1099" width="4.33203125" style="4" customWidth="1"/>
    <col min="1100" max="1102" width="4" style="4" customWidth="1"/>
    <col min="1103" max="1103" width="4.109375" style="4" customWidth="1"/>
    <col min="1104" max="1104" width="3.88671875" style="4" customWidth="1"/>
    <col min="1105" max="1105" width="3.44140625" style="4" customWidth="1"/>
    <col min="1106" max="1106" width="4" style="4" customWidth="1"/>
    <col min="1107" max="1107" width="4.109375" style="4" customWidth="1"/>
    <col min="1108" max="1291" width="8.88671875" style="4"/>
    <col min="1292" max="1292" width="12.44140625" style="4" customWidth="1"/>
    <col min="1293" max="1293" width="8.109375" style="4" customWidth="1"/>
    <col min="1294" max="1294" width="10.6640625" style="4" customWidth="1"/>
    <col min="1295" max="1295" width="5.109375" style="4" customWidth="1"/>
    <col min="1296" max="1296" width="4.109375" style="4" customWidth="1"/>
    <col min="1297" max="1297" width="3.6640625" style="4" customWidth="1"/>
    <col min="1298" max="1298" width="3.109375" style="4" customWidth="1"/>
    <col min="1299" max="1300" width="2.33203125" style="4" customWidth="1"/>
    <col min="1301" max="1306" width="2.6640625" style="4" customWidth="1"/>
    <col min="1307" max="1307" width="4.6640625" style="4" customWidth="1"/>
    <col min="1308" max="1308" width="4.44140625" style="4" customWidth="1"/>
    <col min="1309" max="1309" width="2.44140625" style="4" customWidth="1"/>
    <col min="1310" max="1310" width="3" style="4" customWidth="1"/>
    <col min="1311" max="1311" width="3.33203125" style="4" customWidth="1"/>
    <col min="1312" max="1312" width="3.6640625" style="4" customWidth="1"/>
    <col min="1313" max="1318" width="2.44140625" style="4" customWidth="1"/>
    <col min="1319" max="1319" width="3.6640625" style="4" customWidth="1"/>
    <col min="1320" max="1324" width="2.44140625" style="4" customWidth="1"/>
    <col min="1325" max="1325" width="3.44140625" style="4" customWidth="1"/>
    <col min="1326" max="1326" width="0" style="4" hidden="1" customWidth="1"/>
    <col min="1327" max="1327" width="4.44140625" style="4" customWidth="1"/>
    <col min="1328" max="1328" width="0" style="4" hidden="1" customWidth="1"/>
    <col min="1329" max="1329" width="3.33203125" style="4" customWidth="1"/>
    <col min="1330" max="1330" width="0" style="4" hidden="1" customWidth="1"/>
    <col min="1331" max="1331" width="3.33203125" style="4" customWidth="1"/>
    <col min="1332" max="1332" width="0" style="4" hidden="1" customWidth="1"/>
    <col min="1333" max="1333" width="3.33203125" style="4" customWidth="1"/>
    <col min="1334" max="1336" width="2.44140625" style="4" customWidth="1"/>
    <col min="1337" max="1337" width="4" style="4" customWidth="1"/>
    <col min="1338" max="1338" width="3.33203125" style="4" customWidth="1"/>
    <col min="1339" max="1339" width="0" style="4" hidden="1" customWidth="1"/>
    <col min="1340" max="1340" width="3.6640625" style="4" customWidth="1"/>
    <col min="1341" max="1342" width="0" style="4" hidden="1" customWidth="1"/>
    <col min="1343" max="1343" width="4.44140625" style="4" customWidth="1"/>
    <col min="1344" max="1344" width="7" style="4" customWidth="1"/>
    <col min="1345" max="1345" width="4.44140625" style="4" customWidth="1"/>
    <col min="1346" max="1346" width="2.44140625" style="4" customWidth="1"/>
    <col min="1347" max="1347" width="3.109375" style="4" customWidth="1"/>
    <col min="1348" max="1353" width="3.44140625" style="4" customWidth="1"/>
    <col min="1354" max="1354" width="7.44140625" style="4" customWidth="1"/>
    <col min="1355" max="1355" width="4.33203125" style="4" customWidth="1"/>
    <col min="1356" max="1358" width="4" style="4" customWidth="1"/>
    <col min="1359" max="1359" width="4.109375" style="4" customWidth="1"/>
    <col min="1360" max="1360" width="3.88671875" style="4" customWidth="1"/>
    <col min="1361" max="1361" width="3.44140625" style="4" customWidth="1"/>
    <col min="1362" max="1362" width="4" style="4" customWidth="1"/>
    <col min="1363" max="1363" width="4.109375" style="4" customWidth="1"/>
    <col min="1364" max="1547" width="8.88671875" style="4"/>
    <col min="1548" max="1548" width="12.44140625" style="4" customWidth="1"/>
    <col min="1549" max="1549" width="8.109375" style="4" customWidth="1"/>
    <col min="1550" max="1550" width="10.6640625" style="4" customWidth="1"/>
    <col min="1551" max="1551" width="5.109375" style="4" customWidth="1"/>
    <col min="1552" max="1552" width="4.109375" style="4" customWidth="1"/>
    <col min="1553" max="1553" width="3.6640625" style="4" customWidth="1"/>
    <col min="1554" max="1554" width="3.109375" style="4" customWidth="1"/>
    <col min="1555" max="1556" width="2.33203125" style="4" customWidth="1"/>
    <col min="1557" max="1562" width="2.6640625" style="4" customWidth="1"/>
    <col min="1563" max="1563" width="4.6640625" style="4" customWidth="1"/>
    <col min="1564" max="1564" width="4.44140625" style="4" customWidth="1"/>
    <col min="1565" max="1565" width="2.44140625" style="4" customWidth="1"/>
    <col min="1566" max="1566" width="3" style="4" customWidth="1"/>
    <col min="1567" max="1567" width="3.33203125" style="4" customWidth="1"/>
    <col min="1568" max="1568" width="3.6640625" style="4" customWidth="1"/>
    <col min="1569" max="1574" width="2.44140625" style="4" customWidth="1"/>
    <col min="1575" max="1575" width="3.6640625" style="4" customWidth="1"/>
    <col min="1576" max="1580" width="2.44140625" style="4" customWidth="1"/>
    <col min="1581" max="1581" width="3.44140625" style="4" customWidth="1"/>
    <col min="1582" max="1582" width="0" style="4" hidden="1" customWidth="1"/>
    <col min="1583" max="1583" width="4.44140625" style="4" customWidth="1"/>
    <col min="1584" max="1584" width="0" style="4" hidden="1" customWidth="1"/>
    <col min="1585" max="1585" width="3.33203125" style="4" customWidth="1"/>
    <col min="1586" max="1586" width="0" style="4" hidden="1" customWidth="1"/>
    <col min="1587" max="1587" width="3.33203125" style="4" customWidth="1"/>
    <col min="1588" max="1588" width="0" style="4" hidden="1" customWidth="1"/>
    <col min="1589" max="1589" width="3.33203125" style="4" customWidth="1"/>
    <col min="1590" max="1592" width="2.44140625" style="4" customWidth="1"/>
    <col min="1593" max="1593" width="4" style="4" customWidth="1"/>
    <col min="1594" max="1594" width="3.33203125" style="4" customWidth="1"/>
    <col min="1595" max="1595" width="0" style="4" hidden="1" customWidth="1"/>
    <col min="1596" max="1596" width="3.6640625" style="4" customWidth="1"/>
    <col min="1597" max="1598" width="0" style="4" hidden="1" customWidth="1"/>
    <col min="1599" max="1599" width="4.44140625" style="4" customWidth="1"/>
    <col min="1600" max="1600" width="7" style="4" customWidth="1"/>
    <col min="1601" max="1601" width="4.44140625" style="4" customWidth="1"/>
    <col min="1602" max="1602" width="2.44140625" style="4" customWidth="1"/>
    <col min="1603" max="1603" width="3.109375" style="4" customWidth="1"/>
    <col min="1604" max="1609" width="3.44140625" style="4" customWidth="1"/>
    <col min="1610" max="1610" width="7.44140625" style="4" customWidth="1"/>
    <col min="1611" max="1611" width="4.33203125" style="4" customWidth="1"/>
    <col min="1612" max="1614" width="4" style="4" customWidth="1"/>
    <col min="1615" max="1615" width="4.109375" style="4" customWidth="1"/>
    <col min="1616" max="1616" width="3.88671875" style="4" customWidth="1"/>
    <col min="1617" max="1617" width="3.44140625" style="4" customWidth="1"/>
    <col min="1618" max="1618" width="4" style="4" customWidth="1"/>
    <col min="1619" max="1619" width="4.109375" style="4" customWidth="1"/>
    <col min="1620" max="1803" width="8.88671875" style="4"/>
    <col min="1804" max="1804" width="12.44140625" style="4" customWidth="1"/>
    <col min="1805" max="1805" width="8.109375" style="4" customWidth="1"/>
    <col min="1806" max="1806" width="10.6640625" style="4" customWidth="1"/>
    <col min="1807" max="1807" width="5.109375" style="4" customWidth="1"/>
    <col min="1808" max="1808" width="4.109375" style="4" customWidth="1"/>
    <col min="1809" max="1809" width="3.6640625" style="4" customWidth="1"/>
    <col min="1810" max="1810" width="3.109375" style="4" customWidth="1"/>
    <col min="1811" max="1812" width="2.33203125" style="4" customWidth="1"/>
    <col min="1813" max="1818" width="2.6640625" style="4" customWidth="1"/>
    <col min="1819" max="1819" width="4.6640625" style="4" customWidth="1"/>
    <col min="1820" max="1820" width="4.44140625" style="4" customWidth="1"/>
    <col min="1821" max="1821" width="2.44140625" style="4" customWidth="1"/>
    <col min="1822" max="1822" width="3" style="4" customWidth="1"/>
    <col min="1823" max="1823" width="3.33203125" style="4" customWidth="1"/>
    <col min="1824" max="1824" width="3.6640625" style="4" customWidth="1"/>
    <col min="1825" max="1830" width="2.44140625" style="4" customWidth="1"/>
    <col min="1831" max="1831" width="3.6640625" style="4" customWidth="1"/>
    <col min="1832" max="1836" width="2.44140625" style="4" customWidth="1"/>
    <col min="1837" max="1837" width="3.44140625" style="4" customWidth="1"/>
    <col min="1838" max="1838" width="0" style="4" hidden="1" customWidth="1"/>
    <col min="1839" max="1839" width="4.44140625" style="4" customWidth="1"/>
    <col min="1840" max="1840" width="0" style="4" hidden="1" customWidth="1"/>
    <col min="1841" max="1841" width="3.33203125" style="4" customWidth="1"/>
    <col min="1842" max="1842" width="0" style="4" hidden="1" customWidth="1"/>
    <col min="1843" max="1843" width="3.33203125" style="4" customWidth="1"/>
    <col min="1844" max="1844" width="0" style="4" hidden="1" customWidth="1"/>
    <col min="1845" max="1845" width="3.33203125" style="4" customWidth="1"/>
    <col min="1846" max="1848" width="2.44140625" style="4" customWidth="1"/>
    <col min="1849" max="1849" width="4" style="4" customWidth="1"/>
    <col min="1850" max="1850" width="3.33203125" style="4" customWidth="1"/>
    <col min="1851" max="1851" width="0" style="4" hidden="1" customWidth="1"/>
    <col min="1852" max="1852" width="3.6640625" style="4" customWidth="1"/>
    <col min="1853" max="1854" width="0" style="4" hidden="1" customWidth="1"/>
    <col min="1855" max="1855" width="4.44140625" style="4" customWidth="1"/>
    <col min="1856" max="1856" width="7" style="4" customWidth="1"/>
    <col min="1857" max="1857" width="4.44140625" style="4" customWidth="1"/>
    <col min="1858" max="1858" width="2.44140625" style="4" customWidth="1"/>
    <col min="1859" max="1859" width="3.109375" style="4" customWidth="1"/>
    <col min="1860" max="1865" width="3.44140625" style="4" customWidth="1"/>
    <col min="1866" max="1866" width="7.44140625" style="4" customWidth="1"/>
    <col min="1867" max="1867" width="4.33203125" style="4" customWidth="1"/>
    <col min="1868" max="1870" width="4" style="4" customWidth="1"/>
    <col min="1871" max="1871" width="4.109375" style="4" customWidth="1"/>
    <col min="1872" max="1872" width="3.88671875" style="4" customWidth="1"/>
    <col min="1873" max="1873" width="3.44140625" style="4" customWidth="1"/>
    <col min="1874" max="1874" width="4" style="4" customWidth="1"/>
    <col min="1875" max="1875" width="4.109375" style="4" customWidth="1"/>
    <col min="1876" max="2059" width="8.88671875" style="4"/>
    <col min="2060" max="2060" width="12.44140625" style="4" customWidth="1"/>
    <col min="2061" max="2061" width="8.109375" style="4" customWidth="1"/>
    <col min="2062" max="2062" width="10.6640625" style="4" customWidth="1"/>
    <col min="2063" max="2063" width="5.109375" style="4" customWidth="1"/>
    <col min="2064" max="2064" width="4.109375" style="4" customWidth="1"/>
    <col min="2065" max="2065" width="3.6640625" style="4" customWidth="1"/>
    <col min="2066" max="2066" width="3.109375" style="4" customWidth="1"/>
    <col min="2067" max="2068" width="2.33203125" style="4" customWidth="1"/>
    <col min="2069" max="2074" width="2.6640625" style="4" customWidth="1"/>
    <col min="2075" max="2075" width="4.6640625" style="4" customWidth="1"/>
    <col min="2076" max="2076" width="4.44140625" style="4" customWidth="1"/>
    <col min="2077" max="2077" width="2.44140625" style="4" customWidth="1"/>
    <col min="2078" max="2078" width="3" style="4" customWidth="1"/>
    <col min="2079" max="2079" width="3.33203125" style="4" customWidth="1"/>
    <col min="2080" max="2080" width="3.6640625" style="4" customWidth="1"/>
    <col min="2081" max="2086" width="2.44140625" style="4" customWidth="1"/>
    <col min="2087" max="2087" width="3.6640625" style="4" customWidth="1"/>
    <col min="2088" max="2092" width="2.44140625" style="4" customWidth="1"/>
    <col min="2093" max="2093" width="3.44140625" style="4" customWidth="1"/>
    <col min="2094" max="2094" width="0" style="4" hidden="1" customWidth="1"/>
    <col min="2095" max="2095" width="4.44140625" style="4" customWidth="1"/>
    <col min="2096" max="2096" width="0" style="4" hidden="1" customWidth="1"/>
    <col min="2097" max="2097" width="3.33203125" style="4" customWidth="1"/>
    <col min="2098" max="2098" width="0" style="4" hidden="1" customWidth="1"/>
    <col min="2099" max="2099" width="3.33203125" style="4" customWidth="1"/>
    <col min="2100" max="2100" width="0" style="4" hidden="1" customWidth="1"/>
    <col min="2101" max="2101" width="3.33203125" style="4" customWidth="1"/>
    <col min="2102" max="2104" width="2.44140625" style="4" customWidth="1"/>
    <col min="2105" max="2105" width="4" style="4" customWidth="1"/>
    <col min="2106" max="2106" width="3.33203125" style="4" customWidth="1"/>
    <col min="2107" max="2107" width="0" style="4" hidden="1" customWidth="1"/>
    <col min="2108" max="2108" width="3.6640625" style="4" customWidth="1"/>
    <col min="2109" max="2110" width="0" style="4" hidden="1" customWidth="1"/>
    <col min="2111" max="2111" width="4.44140625" style="4" customWidth="1"/>
    <col min="2112" max="2112" width="7" style="4" customWidth="1"/>
    <col min="2113" max="2113" width="4.44140625" style="4" customWidth="1"/>
    <col min="2114" max="2114" width="2.44140625" style="4" customWidth="1"/>
    <col min="2115" max="2115" width="3.109375" style="4" customWidth="1"/>
    <col min="2116" max="2121" width="3.44140625" style="4" customWidth="1"/>
    <col min="2122" max="2122" width="7.44140625" style="4" customWidth="1"/>
    <col min="2123" max="2123" width="4.33203125" style="4" customWidth="1"/>
    <col min="2124" max="2126" width="4" style="4" customWidth="1"/>
    <col min="2127" max="2127" width="4.109375" style="4" customWidth="1"/>
    <col min="2128" max="2128" width="3.88671875" style="4" customWidth="1"/>
    <col min="2129" max="2129" width="3.44140625" style="4" customWidth="1"/>
    <col min="2130" max="2130" width="4" style="4" customWidth="1"/>
    <col min="2131" max="2131" width="4.109375" style="4" customWidth="1"/>
    <col min="2132" max="2315" width="8.88671875" style="4"/>
    <col min="2316" max="2316" width="12.44140625" style="4" customWidth="1"/>
    <col min="2317" max="2317" width="8.109375" style="4" customWidth="1"/>
    <col min="2318" max="2318" width="10.6640625" style="4" customWidth="1"/>
    <col min="2319" max="2319" width="5.109375" style="4" customWidth="1"/>
    <col min="2320" max="2320" width="4.109375" style="4" customWidth="1"/>
    <col min="2321" max="2321" width="3.6640625" style="4" customWidth="1"/>
    <col min="2322" max="2322" width="3.109375" style="4" customWidth="1"/>
    <col min="2323" max="2324" width="2.33203125" style="4" customWidth="1"/>
    <col min="2325" max="2330" width="2.6640625" style="4" customWidth="1"/>
    <col min="2331" max="2331" width="4.6640625" style="4" customWidth="1"/>
    <col min="2332" max="2332" width="4.44140625" style="4" customWidth="1"/>
    <col min="2333" max="2333" width="2.44140625" style="4" customWidth="1"/>
    <col min="2334" max="2334" width="3" style="4" customWidth="1"/>
    <col min="2335" max="2335" width="3.33203125" style="4" customWidth="1"/>
    <col min="2336" max="2336" width="3.6640625" style="4" customWidth="1"/>
    <col min="2337" max="2342" width="2.44140625" style="4" customWidth="1"/>
    <col min="2343" max="2343" width="3.6640625" style="4" customWidth="1"/>
    <col min="2344" max="2348" width="2.44140625" style="4" customWidth="1"/>
    <col min="2349" max="2349" width="3.44140625" style="4" customWidth="1"/>
    <col min="2350" max="2350" width="0" style="4" hidden="1" customWidth="1"/>
    <col min="2351" max="2351" width="4.44140625" style="4" customWidth="1"/>
    <col min="2352" max="2352" width="0" style="4" hidden="1" customWidth="1"/>
    <col min="2353" max="2353" width="3.33203125" style="4" customWidth="1"/>
    <col min="2354" max="2354" width="0" style="4" hidden="1" customWidth="1"/>
    <col min="2355" max="2355" width="3.33203125" style="4" customWidth="1"/>
    <col min="2356" max="2356" width="0" style="4" hidden="1" customWidth="1"/>
    <col min="2357" max="2357" width="3.33203125" style="4" customWidth="1"/>
    <col min="2358" max="2360" width="2.44140625" style="4" customWidth="1"/>
    <col min="2361" max="2361" width="4" style="4" customWidth="1"/>
    <col min="2362" max="2362" width="3.33203125" style="4" customWidth="1"/>
    <col min="2363" max="2363" width="0" style="4" hidden="1" customWidth="1"/>
    <col min="2364" max="2364" width="3.6640625" style="4" customWidth="1"/>
    <col min="2365" max="2366" width="0" style="4" hidden="1" customWidth="1"/>
    <col min="2367" max="2367" width="4.44140625" style="4" customWidth="1"/>
    <col min="2368" max="2368" width="7" style="4" customWidth="1"/>
    <col min="2369" max="2369" width="4.44140625" style="4" customWidth="1"/>
    <col min="2370" max="2370" width="2.44140625" style="4" customWidth="1"/>
    <col min="2371" max="2371" width="3.109375" style="4" customWidth="1"/>
    <col min="2372" max="2377" width="3.44140625" style="4" customWidth="1"/>
    <col min="2378" max="2378" width="7.44140625" style="4" customWidth="1"/>
    <col min="2379" max="2379" width="4.33203125" style="4" customWidth="1"/>
    <col min="2380" max="2382" width="4" style="4" customWidth="1"/>
    <col min="2383" max="2383" width="4.109375" style="4" customWidth="1"/>
    <col min="2384" max="2384" width="3.88671875" style="4" customWidth="1"/>
    <col min="2385" max="2385" width="3.44140625" style="4" customWidth="1"/>
    <col min="2386" max="2386" width="4" style="4" customWidth="1"/>
    <col min="2387" max="2387" width="4.109375" style="4" customWidth="1"/>
    <col min="2388" max="2571" width="8.88671875" style="4"/>
    <col min="2572" max="2572" width="12.44140625" style="4" customWidth="1"/>
    <col min="2573" max="2573" width="8.109375" style="4" customWidth="1"/>
    <col min="2574" max="2574" width="10.6640625" style="4" customWidth="1"/>
    <col min="2575" max="2575" width="5.109375" style="4" customWidth="1"/>
    <col min="2576" max="2576" width="4.109375" style="4" customWidth="1"/>
    <col min="2577" max="2577" width="3.6640625" style="4" customWidth="1"/>
    <col min="2578" max="2578" width="3.109375" style="4" customWidth="1"/>
    <col min="2579" max="2580" width="2.33203125" style="4" customWidth="1"/>
    <col min="2581" max="2586" width="2.6640625" style="4" customWidth="1"/>
    <col min="2587" max="2587" width="4.6640625" style="4" customWidth="1"/>
    <col min="2588" max="2588" width="4.44140625" style="4" customWidth="1"/>
    <col min="2589" max="2589" width="2.44140625" style="4" customWidth="1"/>
    <col min="2590" max="2590" width="3" style="4" customWidth="1"/>
    <col min="2591" max="2591" width="3.33203125" style="4" customWidth="1"/>
    <col min="2592" max="2592" width="3.6640625" style="4" customWidth="1"/>
    <col min="2593" max="2598" width="2.44140625" style="4" customWidth="1"/>
    <col min="2599" max="2599" width="3.6640625" style="4" customWidth="1"/>
    <col min="2600" max="2604" width="2.44140625" style="4" customWidth="1"/>
    <col min="2605" max="2605" width="3.44140625" style="4" customWidth="1"/>
    <col min="2606" max="2606" width="0" style="4" hidden="1" customWidth="1"/>
    <col min="2607" max="2607" width="4.44140625" style="4" customWidth="1"/>
    <col min="2608" max="2608" width="0" style="4" hidden="1" customWidth="1"/>
    <col min="2609" max="2609" width="3.33203125" style="4" customWidth="1"/>
    <col min="2610" max="2610" width="0" style="4" hidden="1" customWidth="1"/>
    <col min="2611" max="2611" width="3.33203125" style="4" customWidth="1"/>
    <col min="2612" max="2612" width="0" style="4" hidden="1" customWidth="1"/>
    <col min="2613" max="2613" width="3.33203125" style="4" customWidth="1"/>
    <col min="2614" max="2616" width="2.44140625" style="4" customWidth="1"/>
    <col min="2617" max="2617" width="4" style="4" customWidth="1"/>
    <col min="2618" max="2618" width="3.33203125" style="4" customWidth="1"/>
    <col min="2619" max="2619" width="0" style="4" hidden="1" customWidth="1"/>
    <col min="2620" max="2620" width="3.6640625" style="4" customWidth="1"/>
    <col min="2621" max="2622" width="0" style="4" hidden="1" customWidth="1"/>
    <col min="2623" max="2623" width="4.44140625" style="4" customWidth="1"/>
    <col min="2624" max="2624" width="7" style="4" customWidth="1"/>
    <col min="2625" max="2625" width="4.44140625" style="4" customWidth="1"/>
    <col min="2626" max="2626" width="2.44140625" style="4" customWidth="1"/>
    <col min="2627" max="2627" width="3.109375" style="4" customWidth="1"/>
    <col min="2628" max="2633" width="3.44140625" style="4" customWidth="1"/>
    <col min="2634" max="2634" width="7.44140625" style="4" customWidth="1"/>
    <col min="2635" max="2635" width="4.33203125" style="4" customWidth="1"/>
    <col min="2636" max="2638" width="4" style="4" customWidth="1"/>
    <col min="2639" max="2639" width="4.109375" style="4" customWidth="1"/>
    <col min="2640" max="2640" width="3.88671875" style="4" customWidth="1"/>
    <col min="2641" max="2641" width="3.44140625" style="4" customWidth="1"/>
    <col min="2642" max="2642" width="4" style="4" customWidth="1"/>
    <col min="2643" max="2643" width="4.109375" style="4" customWidth="1"/>
    <col min="2644" max="2827" width="8.88671875" style="4"/>
    <col min="2828" max="2828" width="12.44140625" style="4" customWidth="1"/>
    <col min="2829" max="2829" width="8.109375" style="4" customWidth="1"/>
    <col min="2830" max="2830" width="10.6640625" style="4" customWidth="1"/>
    <col min="2831" max="2831" width="5.109375" style="4" customWidth="1"/>
    <col min="2832" max="2832" width="4.109375" style="4" customWidth="1"/>
    <col min="2833" max="2833" width="3.6640625" style="4" customWidth="1"/>
    <col min="2834" max="2834" width="3.109375" style="4" customWidth="1"/>
    <col min="2835" max="2836" width="2.33203125" style="4" customWidth="1"/>
    <col min="2837" max="2842" width="2.6640625" style="4" customWidth="1"/>
    <col min="2843" max="2843" width="4.6640625" style="4" customWidth="1"/>
    <col min="2844" max="2844" width="4.44140625" style="4" customWidth="1"/>
    <col min="2845" max="2845" width="2.44140625" style="4" customWidth="1"/>
    <col min="2846" max="2846" width="3" style="4" customWidth="1"/>
    <col min="2847" max="2847" width="3.33203125" style="4" customWidth="1"/>
    <col min="2848" max="2848" width="3.6640625" style="4" customWidth="1"/>
    <col min="2849" max="2854" width="2.44140625" style="4" customWidth="1"/>
    <col min="2855" max="2855" width="3.6640625" style="4" customWidth="1"/>
    <col min="2856" max="2860" width="2.44140625" style="4" customWidth="1"/>
    <col min="2861" max="2861" width="3.44140625" style="4" customWidth="1"/>
    <col min="2862" max="2862" width="0" style="4" hidden="1" customWidth="1"/>
    <col min="2863" max="2863" width="4.44140625" style="4" customWidth="1"/>
    <col min="2864" max="2864" width="0" style="4" hidden="1" customWidth="1"/>
    <col min="2865" max="2865" width="3.33203125" style="4" customWidth="1"/>
    <col min="2866" max="2866" width="0" style="4" hidden="1" customWidth="1"/>
    <col min="2867" max="2867" width="3.33203125" style="4" customWidth="1"/>
    <col min="2868" max="2868" width="0" style="4" hidden="1" customWidth="1"/>
    <col min="2869" max="2869" width="3.33203125" style="4" customWidth="1"/>
    <col min="2870" max="2872" width="2.44140625" style="4" customWidth="1"/>
    <col min="2873" max="2873" width="4" style="4" customWidth="1"/>
    <col min="2874" max="2874" width="3.33203125" style="4" customWidth="1"/>
    <col min="2875" max="2875" width="0" style="4" hidden="1" customWidth="1"/>
    <col min="2876" max="2876" width="3.6640625" style="4" customWidth="1"/>
    <col min="2877" max="2878" width="0" style="4" hidden="1" customWidth="1"/>
    <col min="2879" max="2879" width="4.44140625" style="4" customWidth="1"/>
    <col min="2880" max="2880" width="7" style="4" customWidth="1"/>
    <col min="2881" max="2881" width="4.44140625" style="4" customWidth="1"/>
    <col min="2882" max="2882" width="2.44140625" style="4" customWidth="1"/>
    <col min="2883" max="2883" width="3.109375" style="4" customWidth="1"/>
    <col min="2884" max="2889" width="3.44140625" style="4" customWidth="1"/>
    <col min="2890" max="2890" width="7.44140625" style="4" customWidth="1"/>
    <col min="2891" max="2891" width="4.33203125" style="4" customWidth="1"/>
    <col min="2892" max="2894" width="4" style="4" customWidth="1"/>
    <col min="2895" max="2895" width="4.109375" style="4" customWidth="1"/>
    <col min="2896" max="2896" width="3.88671875" style="4" customWidth="1"/>
    <col min="2897" max="2897" width="3.44140625" style="4" customWidth="1"/>
    <col min="2898" max="2898" width="4" style="4" customWidth="1"/>
    <col min="2899" max="2899" width="4.109375" style="4" customWidth="1"/>
    <col min="2900" max="3083" width="8.88671875" style="4"/>
    <col min="3084" max="3084" width="12.44140625" style="4" customWidth="1"/>
    <col min="3085" max="3085" width="8.109375" style="4" customWidth="1"/>
    <col min="3086" max="3086" width="10.6640625" style="4" customWidth="1"/>
    <col min="3087" max="3087" width="5.109375" style="4" customWidth="1"/>
    <col min="3088" max="3088" width="4.109375" style="4" customWidth="1"/>
    <col min="3089" max="3089" width="3.6640625" style="4" customWidth="1"/>
    <col min="3090" max="3090" width="3.109375" style="4" customWidth="1"/>
    <col min="3091" max="3092" width="2.33203125" style="4" customWidth="1"/>
    <col min="3093" max="3098" width="2.6640625" style="4" customWidth="1"/>
    <col min="3099" max="3099" width="4.6640625" style="4" customWidth="1"/>
    <col min="3100" max="3100" width="4.44140625" style="4" customWidth="1"/>
    <col min="3101" max="3101" width="2.44140625" style="4" customWidth="1"/>
    <col min="3102" max="3102" width="3" style="4" customWidth="1"/>
    <col min="3103" max="3103" width="3.33203125" style="4" customWidth="1"/>
    <col min="3104" max="3104" width="3.6640625" style="4" customWidth="1"/>
    <col min="3105" max="3110" width="2.44140625" style="4" customWidth="1"/>
    <col min="3111" max="3111" width="3.6640625" style="4" customWidth="1"/>
    <col min="3112" max="3116" width="2.44140625" style="4" customWidth="1"/>
    <col min="3117" max="3117" width="3.44140625" style="4" customWidth="1"/>
    <col min="3118" max="3118" width="0" style="4" hidden="1" customWidth="1"/>
    <col min="3119" max="3119" width="4.44140625" style="4" customWidth="1"/>
    <col min="3120" max="3120" width="0" style="4" hidden="1" customWidth="1"/>
    <col min="3121" max="3121" width="3.33203125" style="4" customWidth="1"/>
    <col min="3122" max="3122" width="0" style="4" hidden="1" customWidth="1"/>
    <col min="3123" max="3123" width="3.33203125" style="4" customWidth="1"/>
    <col min="3124" max="3124" width="0" style="4" hidden="1" customWidth="1"/>
    <col min="3125" max="3125" width="3.33203125" style="4" customWidth="1"/>
    <col min="3126" max="3128" width="2.44140625" style="4" customWidth="1"/>
    <col min="3129" max="3129" width="4" style="4" customWidth="1"/>
    <col min="3130" max="3130" width="3.33203125" style="4" customWidth="1"/>
    <col min="3131" max="3131" width="0" style="4" hidden="1" customWidth="1"/>
    <col min="3132" max="3132" width="3.6640625" style="4" customWidth="1"/>
    <col min="3133" max="3134" width="0" style="4" hidden="1" customWidth="1"/>
    <col min="3135" max="3135" width="4.44140625" style="4" customWidth="1"/>
    <col min="3136" max="3136" width="7" style="4" customWidth="1"/>
    <col min="3137" max="3137" width="4.44140625" style="4" customWidth="1"/>
    <col min="3138" max="3138" width="2.44140625" style="4" customWidth="1"/>
    <col min="3139" max="3139" width="3.109375" style="4" customWidth="1"/>
    <col min="3140" max="3145" width="3.44140625" style="4" customWidth="1"/>
    <col min="3146" max="3146" width="7.44140625" style="4" customWidth="1"/>
    <col min="3147" max="3147" width="4.33203125" style="4" customWidth="1"/>
    <col min="3148" max="3150" width="4" style="4" customWidth="1"/>
    <col min="3151" max="3151" width="4.109375" style="4" customWidth="1"/>
    <col min="3152" max="3152" width="3.88671875" style="4" customWidth="1"/>
    <col min="3153" max="3153" width="3.44140625" style="4" customWidth="1"/>
    <col min="3154" max="3154" width="4" style="4" customWidth="1"/>
    <col min="3155" max="3155" width="4.109375" style="4" customWidth="1"/>
    <col min="3156" max="3339" width="8.88671875" style="4"/>
    <col min="3340" max="3340" width="12.44140625" style="4" customWidth="1"/>
    <col min="3341" max="3341" width="8.109375" style="4" customWidth="1"/>
    <col min="3342" max="3342" width="10.6640625" style="4" customWidth="1"/>
    <col min="3343" max="3343" width="5.109375" style="4" customWidth="1"/>
    <col min="3344" max="3344" width="4.109375" style="4" customWidth="1"/>
    <col min="3345" max="3345" width="3.6640625" style="4" customWidth="1"/>
    <col min="3346" max="3346" width="3.109375" style="4" customWidth="1"/>
    <col min="3347" max="3348" width="2.33203125" style="4" customWidth="1"/>
    <col min="3349" max="3354" width="2.6640625" style="4" customWidth="1"/>
    <col min="3355" max="3355" width="4.6640625" style="4" customWidth="1"/>
    <col min="3356" max="3356" width="4.44140625" style="4" customWidth="1"/>
    <col min="3357" max="3357" width="2.44140625" style="4" customWidth="1"/>
    <col min="3358" max="3358" width="3" style="4" customWidth="1"/>
    <col min="3359" max="3359" width="3.33203125" style="4" customWidth="1"/>
    <col min="3360" max="3360" width="3.6640625" style="4" customWidth="1"/>
    <col min="3361" max="3366" width="2.44140625" style="4" customWidth="1"/>
    <col min="3367" max="3367" width="3.6640625" style="4" customWidth="1"/>
    <col min="3368" max="3372" width="2.44140625" style="4" customWidth="1"/>
    <col min="3373" max="3373" width="3.44140625" style="4" customWidth="1"/>
    <col min="3374" max="3374" width="0" style="4" hidden="1" customWidth="1"/>
    <col min="3375" max="3375" width="4.44140625" style="4" customWidth="1"/>
    <col min="3376" max="3376" width="0" style="4" hidden="1" customWidth="1"/>
    <col min="3377" max="3377" width="3.33203125" style="4" customWidth="1"/>
    <col min="3378" max="3378" width="0" style="4" hidden="1" customWidth="1"/>
    <col min="3379" max="3379" width="3.33203125" style="4" customWidth="1"/>
    <col min="3380" max="3380" width="0" style="4" hidden="1" customWidth="1"/>
    <col min="3381" max="3381" width="3.33203125" style="4" customWidth="1"/>
    <col min="3382" max="3384" width="2.44140625" style="4" customWidth="1"/>
    <col min="3385" max="3385" width="4" style="4" customWidth="1"/>
    <col min="3386" max="3386" width="3.33203125" style="4" customWidth="1"/>
    <col min="3387" max="3387" width="0" style="4" hidden="1" customWidth="1"/>
    <col min="3388" max="3388" width="3.6640625" style="4" customWidth="1"/>
    <col min="3389" max="3390" width="0" style="4" hidden="1" customWidth="1"/>
    <col min="3391" max="3391" width="4.44140625" style="4" customWidth="1"/>
    <col min="3392" max="3392" width="7" style="4" customWidth="1"/>
    <col min="3393" max="3393" width="4.44140625" style="4" customWidth="1"/>
    <col min="3394" max="3394" width="2.44140625" style="4" customWidth="1"/>
    <col min="3395" max="3395" width="3.109375" style="4" customWidth="1"/>
    <col min="3396" max="3401" width="3.44140625" style="4" customWidth="1"/>
    <col min="3402" max="3402" width="7.44140625" style="4" customWidth="1"/>
    <col min="3403" max="3403" width="4.33203125" style="4" customWidth="1"/>
    <col min="3404" max="3406" width="4" style="4" customWidth="1"/>
    <col min="3407" max="3407" width="4.109375" style="4" customWidth="1"/>
    <col min="3408" max="3408" width="3.88671875" style="4" customWidth="1"/>
    <col min="3409" max="3409" width="3.44140625" style="4" customWidth="1"/>
    <col min="3410" max="3410" width="4" style="4" customWidth="1"/>
    <col min="3411" max="3411" width="4.109375" style="4" customWidth="1"/>
    <col min="3412" max="3595" width="8.88671875" style="4"/>
    <col min="3596" max="3596" width="12.44140625" style="4" customWidth="1"/>
    <col min="3597" max="3597" width="8.109375" style="4" customWidth="1"/>
    <col min="3598" max="3598" width="10.6640625" style="4" customWidth="1"/>
    <col min="3599" max="3599" width="5.109375" style="4" customWidth="1"/>
    <col min="3600" max="3600" width="4.109375" style="4" customWidth="1"/>
    <col min="3601" max="3601" width="3.6640625" style="4" customWidth="1"/>
    <col min="3602" max="3602" width="3.109375" style="4" customWidth="1"/>
    <col min="3603" max="3604" width="2.33203125" style="4" customWidth="1"/>
    <col min="3605" max="3610" width="2.6640625" style="4" customWidth="1"/>
    <col min="3611" max="3611" width="4.6640625" style="4" customWidth="1"/>
    <col min="3612" max="3612" width="4.44140625" style="4" customWidth="1"/>
    <col min="3613" max="3613" width="2.44140625" style="4" customWidth="1"/>
    <col min="3614" max="3614" width="3" style="4" customWidth="1"/>
    <col min="3615" max="3615" width="3.33203125" style="4" customWidth="1"/>
    <col min="3616" max="3616" width="3.6640625" style="4" customWidth="1"/>
    <col min="3617" max="3622" width="2.44140625" style="4" customWidth="1"/>
    <col min="3623" max="3623" width="3.6640625" style="4" customWidth="1"/>
    <col min="3624" max="3628" width="2.44140625" style="4" customWidth="1"/>
    <col min="3629" max="3629" width="3.44140625" style="4" customWidth="1"/>
    <col min="3630" max="3630" width="0" style="4" hidden="1" customWidth="1"/>
    <col min="3631" max="3631" width="4.44140625" style="4" customWidth="1"/>
    <col min="3632" max="3632" width="0" style="4" hidden="1" customWidth="1"/>
    <col min="3633" max="3633" width="3.33203125" style="4" customWidth="1"/>
    <col min="3634" max="3634" width="0" style="4" hidden="1" customWidth="1"/>
    <col min="3635" max="3635" width="3.33203125" style="4" customWidth="1"/>
    <col min="3636" max="3636" width="0" style="4" hidden="1" customWidth="1"/>
    <col min="3637" max="3637" width="3.33203125" style="4" customWidth="1"/>
    <col min="3638" max="3640" width="2.44140625" style="4" customWidth="1"/>
    <col min="3641" max="3641" width="4" style="4" customWidth="1"/>
    <col min="3642" max="3642" width="3.33203125" style="4" customWidth="1"/>
    <col min="3643" max="3643" width="0" style="4" hidden="1" customWidth="1"/>
    <col min="3644" max="3644" width="3.6640625" style="4" customWidth="1"/>
    <col min="3645" max="3646" width="0" style="4" hidden="1" customWidth="1"/>
    <col min="3647" max="3647" width="4.44140625" style="4" customWidth="1"/>
    <col min="3648" max="3648" width="7" style="4" customWidth="1"/>
    <col min="3649" max="3649" width="4.44140625" style="4" customWidth="1"/>
    <col min="3650" max="3650" width="2.44140625" style="4" customWidth="1"/>
    <col min="3651" max="3651" width="3.109375" style="4" customWidth="1"/>
    <col min="3652" max="3657" width="3.44140625" style="4" customWidth="1"/>
    <col min="3658" max="3658" width="7.44140625" style="4" customWidth="1"/>
    <col min="3659" max="3659" width="4.33203125" style="4" customWidth="1"/>
    <col min="3660" max="3662" width="4" style="4" customWidth="1"/>
    <col min="3663" max="3663" width="4.109375" style="4" customWidth="1"/>
    <col min="3664" max="3664" width="3.88671875" style="4" customWidth="1"/>
    <col min="3665" max="3665" width="3.44140625" style="4" customWidth="1"/>
    <col min="3666" max="3666" width="4" style="4" customWidth="1"/>
    <col min="3667" max="3667" width="4.109375" style="4" customWidth="1"/>
    <col min="3668" max="3851" width="8.88671875" style="4"/>
    <col min="3852" max="3852" width="12.44140625" style="4" customWidth="1"/>
    <col min="3853" max="3853" width="8.109375" style="4" customWidth="1"/>
    <col min="3854" max="3854" width="10.6640625" style="4" customWidth="1"/>
    <col min="3855" max="3855" width="5.109375" style="4" customWidth="1"/>
    <col min="3856" max="3856" width="4.109375" style="4" customWidth="1"/>
    <col min="3857" max="3857" width="3.6640625" style="4" customWidth="1"/>
    <col min="3858" max="3858" width="3.109375" style="4" customWidth="1"/>
    <col min="3859" max="3860" width="2.33203125" style="4" customWidth="1"/>
    <col min="3861" max="3866" width="2.6640625" style="4" customWidth="1"/>
    <col min="3867" max="3867" width="4.6640625" style="4" customWidth="1"/>
    <col min="3868" max="3868" width="4.44140625" style="4" customWidth="1"/>
    <col min="3869" max="3869" width="2.44140625" style="4" customWidth="1"/>
    <col min="3870" max="3870" width="3" style="4" customWidth="1"/>
    <col min="3871" max="3871" width="3.33203125" style="4" customWidth="1"/>
    <col min="3872" max="3872" width="3.6640625" style="4" customWidth="1"/>
    <col min="3873" max="3878" width="2.44140625" style="4" customWidth="1"/>
    <col min="3879" max="3879" width="3.6640625" style="4" customWidth="1"/>
    <col min="3880" max="3884" width="2.44140625" style="4" customWidth="1"/>
    <col min="3885" max="3885" width="3.44140625" style="4" customWidth="1"/>
    <col min="3886" max="3886" width="0" style="4" hidden="1" customWidth="1"/>
    <col min="3887" max="3887" width="4.44140625" style="4" customWidth="1"/>
    <col min="3888" max="3888" width="0" style="4" hidden="1" customWidth="1"/>
    <col min="3889" max="3889" width="3.33203125" style="4" customWidth="1"/>
    <col min="3890" max="3890" width="0" style="4" hidden="1" customWidth="1"/>
    <col min="3891" max="3891" width="3.33203125" style="4" customWidth="1"/>
    <col min="3892" max="3892" width="0" style="4" hidden="1" customWidth="1"/>
    <col min="3893" max="3893" width="3.33203125" style="4" customWidth="1"/>
    <col min="3894" max="3896" width="2.44140625" style="4" customWidth="1"/>
    <col min="3897" max="3897" width="4" style="4" customWidth="1"/>
    <col min="3898" max="3898" width="3.33203125" style="4" customWidth="1"/>
    <col min="3899" max="3899" width="0" style="4" hidden="1" customWidth="1"/>
    <col min="3900" max="3900" width="3.6640625" style="4" customWidth="1"/>
    <col min="3901" max="3902" width="0" style="4" hidden="1" customWidth="1"/>
    <col min="3903" max="3903" width="4.44140625" style="4" customWidth="1"/>
    <col min="3904" max="3904" width="7" style="4" customWidth="1"/>
    <col min="3905" max="3905" width="4.44140625" style="4" customWidth="1"/>
    <col min="3906" max="3906" width="2.44140625" style="4" customWidth="1"/>
    <col min="3907" max="3907" width="3.109375" style="4" customWidth="1"/>
    <col min="3908" max="3913" width="3.44140625" style="4" customWidth="1"/>
    <col min="3914" max="3914" width="7.44140625" style="4" customWidth="1"/>
    <col min="3915" max="3915" width="4.33203125" style="4" customWidth="1"/>
    <col min="3916" max="3918" width="4" style="4" customWidth="1"/>
    <col min="3919" max="3919" width="4.109375" style="4" customWidth="1"/>
    <col min="3920" max="3920" width="3.88671875" style="4" customWidth="1"/>
    <col min="3921" max="3921" width="3.44140625" style="4" customWidth="1"/>
    <col min="3922" max="3922" width="4" style="4" customWidth="1"/>
    <col min="3923" max="3923" width="4.109375" style="4" customWidth="1"/>
    <col min="3924" max="4107" width="8.88671875" style="4"/>
    <col min="4108" max="4108" width="12.44140625" style="4" customWidth="1"/>
    <col min="4109" max="4109" width="8.109375" style="4" customWidth="1"/>
    <col min="4110" max="4110" width="10.6640625" style="4" customWidth="1"/>
    <col min="4111" max="4111" width="5.109375" style="4" customWidth="1"/>
    <col min="4112" max="4112" width="4.109375" style="4" customWidth="1"/>
    <col min="4113" max="4113" width="3.6640625" style="4" customWidth="1"/>
    <col min="4114" max="4114" width="3.109375" style="4" customWidth="1"/>
    <col min="4115" max="4116" width="2.33203125" style="4" customWidth="1"/>
    <col min="4117" max="4122" width="2.6640625" style="4" customWidth="1"/>
    <col min="4123" max="4123" width="4.6640625" style="4" customWidth="1"/>
    <col min="4124" max="4124" width="4.44140625" style="4" customWidth="1"/>
    <col min="4125" max="4125" width="2.44140625" style="4" customWidth="1"/>
    <col min="4126" max="4126" width="3" style="4" customWidth="1"/>
    <col min="4127" max="4127" width="3.33203125" style="4" customWidth="1"/>
    <col min="4128" max="4128" width="3.6640625" style="4" customWidth="1"/>
    <col min="4129" max="4134" width="2.44140625" style="4" customWidth="1"/>
    <col min="4135" max="4135" width="3.6640625" style="4" customWidth="1"/>
    <col min="4136" max="4140" width="2.44140625" style="4" customWidth="1"/>
    <col min="4141" max="4141" width="3.44140625" style="4" customWidth="1"/>
    <col min="4142" max="4142" width="0" style="4" hidden="1" customWidth="1"/>
    <col min="4143" max="4143" width="4.44140625" style="4" customWidth="1"/>
    <col min="4144" max="4144" width="0" style="4" hidden="1" customWidth="1"/>
    <col min="4145" max="4145" width="3.33203125" style="4" customWidth="1"/>
    <col min="4146" max="4146" width="0" style="4" hidden="1" customWidth="1"/>
    <col min="4147" max="4147" width="3.33203125" style="4" customWidth="1"/>
    <col min="4148" max="4148" width="0" style="4" hidden="1" customWidth="1"/>
    <col min="4149" max="4149" width="3.33203125" style="4" customWidth="1"/>
    <col min="4150" max="4152" width="2.44140625" style="4" customWidth="1"/>
    <col min="4153" max="4153" width="4" style="4" customWidth="1"/>
    <col min="4154" max="4154" width="3.33203125" style="4" customWidth="1"/>
    <col min="4155" max="4155" width="0" style="4" hidden="1" customWidth="1"/>
    <col min="4156" max="4156" width="3.6640625" style="4" customWidth="1"/>
    <col min="4157" max="4158" width="0" style="4" hidden="1" customWidth="1"/>
    <col min="4159" max="4159" width="4.44140625" style="4" customWidth="1"/>
    <col min="4160" max="4160" width="7" style="4" customWidth="1"/>
    <col min="4161" max="4161" width="4.44140625" style="4" customWidth="1"/>
    <col min="4162" max="4162" width="2.44140625" style="4" customWidth="1"/>
    <col min="4163" max="4163" width="3.109375" style="4" customWidth="1"/>
    <col min="4164" max="4169" width="3.44140625" style="4" customWidth="1"/>
    <col min="4170" max="4170" width="7.44140625" style="4" customWidth="1"/>
    <col min="4171" max="4171" width="4.33203125" style="4" customWidth="1"/>
    <col min="4172" max="4174" width="4" style="4" customWidth="1"/>
    <col min="4175" max="4175" width="4.109375" style="4" customWidth="1"/>
    <col min="4176" max="4176" width="3.88671875" style="4" customWidth="1"/>
    <col min="4177" max="4177" width="3.44140625" style="4" customWidth="1"/>
    <col min="4178" max="4178" width="4" style="4" customWidth="1"/>
    <col min="4179" max="4179" width="4.109375" style="4" customWidth="1"/>
    <col min="4180" max="4363" width="8.88671875" style="4"/>
    <col min="4364" max="4364" width="12.44140625" style="4" customWidth="1"/>
    <col min="4365" max="4365" width="8.109375" style="4" customWidth="1"/>
    <col min="4366" max="4366" width="10.6640625" style="4" customWidth="1"/>
    <col min="4367" max="4367" width="5.109375" style="4" customWidth="1"/>
    <col min="4368" max="4368" width="4.109375" style="4" customWidth="1"/>
    <col min="4369" max="4369" width="3.6640625" style="4" customWidth="1"/>
    <col min="4370" max="4370" width="3.109375" style="4" customWidth="1"/>
    <col min="4371" max="4372" width="2.33203125" style="4" customWidth="1"/>
    <col min="4373" max="4378" width="2.6640625" style="4" customWidth="1"/>
    <col min="4379" max="4379" width="4.6640625" style="4" customWidth="1"/>
    <col min="4380" max="4380" width="4.44140625" style="4" customWidth="1"/>
    <col min="4381" max="4381" width="2.44140625" style="4" customWidth="1"/>
    <col min="4382" max="4382" width="3" style="4" customWidth="1"/>
    <col min="4383" max="4383" width="3.33203125" style="4" customWidth="1"/>
    <col min="4384" max="4384" width="3.6640625" style="4" customWidth="1"/>
    <col min="4385" max="4390" width="2.44140625" style="4" customWidth="1"/>
    <col min="4391" max="4391" width="3.6640625" style="4" customWidth="1"/>
    <col min="4392" max="4396" width="2.44140625" style="4" customWidth="1"/>
    <col min="4397" max="4397" width="3.44140625" style="4" customWidth="1"/>
    <col min="4398" max="4398" width="0" style="4" hidden="1" customWidth="1"/>
    <col min="4399" max="4399" width="4.44140625" style="4" customWidth="1"/>
    <col min="4400" max="4400" width="0" style="4" hidden="1" customWidth="1"/>
    <col min="4401" max="4401" width="3.33203125" style="4" customWidth="1"/>
    <col min="4402" max="4402" width="0" style="4" hidden="1" customWidth="1"/>
    <col min="4403" max="4403" width="3.33203125" style="4" customWidth="1"/>
    <col min="4404" max="4404" width="0" style="4" hidden="1" customWidth="1"/>
    <col min="4405" max="4405" width="3.33203125" style="4" customWidth="1"/>
    <col min="4406" max="4408" width="2.44140625" style="4" customWidth="1"/>
    <col min="4409" max="4409" width="4" style="4" customWidth="1"/>
    <col min="4410" max="4410" width="3.33203125" style="4" customWidth="1"/>
    <col min="4411" max="4411" width="0" style="4" hidden="1" customWidth="1"/>
    <col min="4412" max="4412" width="3.6640625" style="4" customWidth="1"/>
    <col min="4413" max="4414" width="0" style="4" hidden="1" customWidth="1"/>
    <col min="4415" max="4415" width="4.44140625" style="4" customWidth="1"/>
    <col min="4416" max="4416" width="7" style="4" customWidth="1"/>
    <col min="4417" max="4417" width="4.44140625" style="4" customWidth="1"/>
    <col min="4418" max="4418" width="2.44140625" style="4" customWidth="1"/>
    <col min="4419" max="4419" width="3.109375" style="4" customWidth="1"/>
    <col min="4420" max="4425" width="3.44140625" style="4" customWidth="1"/>
    <col min="4426" max="4426" width="7.44140625" style="4" customWidth="1"/>
    <col min="4427" max="4427" width="4.33203125" style="4" customWidth="1"/>
    <col min="4428" max="4430" width="4" style="4" customWidth="1"/>
    <col min="4431" max="4431" width="4.109375" style="4" customWidth="1"/>
    <col min="4432" max="4432" width="3.88671875" style="4" customWidth="1"/>
    <col min="4433" max="4433" width="3.44140625" style="4" customWidth="1"/>
    <col min="4434" max="4434" width="4" style="4" customWidth="1"/>
    <col min="4435" max="4435" width="4.109375" style="4" customWidth="1"/>
    <col min="4436" max="4619" width="8.88671875" style="4"/>
    <col min="4620" max="4620" width="12.44140625" style="4" customWidth="1"/>
    <col min="4621" max="4621" width="8.109375" style="4" customWidth="1"/>
    <col min="4622" max="4622" width="10.6640625" style="4" customWidth="1"/>
    <col min="4623" max="4623" width="5.109375" style="4" customWidth="1"/>
    <col min="4624" max="4624" width="4.109375" style="4" customWidth="1"/>
    <col min="4625" max="4625" width="3.6640625" style="4" customWidth="1"/>
    <col min="4626" max="4626" width="3.109375" style="4" customWidth="1"/>
    <col min="4627" max="4628" width="2.33203125" style="4" customWidth="1"/>
    <col min="4629" max="4634" width="2.6640625" style="4" customWidth="1"/>
    <col min="4635" max="4635" width="4.6640625" style="4" customWidth="1"/>
    <col min="4636" max="4636" width="4.44140625" style="4" customWidth="1"/>
    <col min="4637" max="4637" width="2.44140625" style="4" customWidth="1"/>
    <col min="4638" max="4638" width="3" style="4" customWidth="1"/>
    <col min="4639" max="4639" width="3.33203125" style="4" customWidth="1"/>
    <col min="4640" max="4640" width="3.6640625" style="4" customWidth="1"/>
    <col min="4641" max="4646" width="2.44140625" style="4" customWidth="1"/>
    <col min="4647" max="4647" width="3.6640625" style="4" customWidth="1"/>
    <col min="4648" max="4652" width="2.44140625" style="4" customWidth="1"/>
    <col min="4653" max="4653" width="3.44140625" style="4" customWidth="1"/>
    <col min="4654" max="4654" width="0" style="4" hidden="1" customWidth="1"/>
    <col min="4655" max="4655" width="4.44140625" style="4" customWidth="1"/>
    <col min="4656" max="4656" width="0" style="4" hidden="1" customWidth="1"/>
    <col min="4657" max="4657" width="3.33203125" style="4" customWidth="1"/>
    <col min="4658" max="4658" width="0" style="4" hidden="1" customWidth="1"/>
    <col min="4659" max="4659" width="3.33203125" style="4" customWidth="1"/>
    <col min="4660" max="4660" width="0" style="4" hidden="1" customWidth="1"/>
    <col min="4661" max="4661" width="3.33203125" style="4" customWidth="1"/>
    <col min="4662" max="4664" width="2.44140625" style="4" customWidth="1"/>
    <col min="4665" max="4665" width="4" style="4" customWidth="1"/>
    <col min="4666" max="4666" width="3.33203125" style="4" customWidth="1"/>
    <col min="4667" max="4667" width="0" style="4" hidden="1" customWidth="1"/>
    <col min="4668" max="4668" width="3.6640625" style="4" customWidth="1"/>
    <col min="4669" max="4670" width="0" style="4" hidden="1" customWidth="1"/>
    <col min="4671" max="4671" width="4.44140625" style="4" customWidth="1"/>
    <col min="4672" max="4672" width="7" style="4" customWidth="1"/>
    <col min="4673" max="4673" width="4.44140625" style="4" customWidth="1"/>
    <col min="4674" max="4674" width="2.44140625" style="4" customWidth="1"/>
    <col min="4675" max="4675" width="3.109375" style="4" customWidth="1"/>
    <col min="4676" max="4681" width="3.44140625" style="4" customWidth="1"/>
    <col min="4682" max="4682" width="7.44140625" style="4" customWidth="1"/>
    <col min="4683" max="4683" width="4.33203125" style="4" customWidth="1"/>
    <col min="4684" max="4686" width="4" style="4" customWidth="1"/>
    <col min="4687" max="4687" width="4.109375" style="4" customWidth="1"/>
    <col min="4688" max="4688" width="3.88671875" style="4" customWidth="1"/>
    <col min="4689" max="4689" width="3.44140625" style="4" customWidth="1"/>
    <col min="4690" max="4690" width="4" style="4" customWidth="1"/>
    <col min="4691" max="4691" width="4.109375" style="4" customWidth="1"/>
    <col min="4692" max="4875" width="8.88671875" style="4"/>
    <col min="4876" max="4876" width="12.44140625" style="4" customWidth="1"/>
    <col min="4877" max="4877" width="8.109375" style="4" customWidth="1"/>
    <col min="4878" max="4878" width="10.6640625" style="4" customWidth="1"/>
    <col min="4879" max="4879" width="5.109375" style="4" customWidth="1"/>
    <col min="4880" max="4880" width="4.109375" style="4" customWidth="1"/>
    <col min="4881" max="4881" width="3.6640625" style="4" customWidth="1"/>
    <col min="4882" max="4882" width="3.109375" style="4" customWidth="1"/>
    <col min="4883" max="4884" width="2.33203125" style="4" customWidth="1"/>
    <col min="4885" max="4890" width="2.6640625" style="4" customWidth="1"/>
    <col min="4891" max="4891" width="4.6640625" style="4" customWidth="1"/>
    <col min="4892" max="4892" width="4.44140625" style="4" customWidth="1"/>
    <col min="4893" max="4893" width="2.44140625" style="4" customWidth="1"/>
    <col min="4894" max="4894" width="3" style="4" customWidth="1"/>
    <col min="4895" max="4895" width="3.33203125" style="4" customWidth="1"/>
    <col min="4896" max="4896" width="3.6640625" style="4" customWidth="1"/>
    <col min="4897" max="4902" width="2.44140625" style="4" customWidth="1"/>
    <col min="4903" max="4903" width="3.6640625" style="4" customWidth="1"/>
    <col min="4904" max="4908" width="2.44140625" style="4" customWidth="1"/>
    <col min="4909" max="4909" width="3.44140625" style="4" customWidth="1"/>
    <col min="4910" max="4910" width="0" style="4" hidden="1" customWidth="1"/>
    <col min="4911" max="4911" width="4.44140625" style="4" customWidth="1"/>
    <col min="4912" max="4912" width="0" style="4" hidden="1" customWidth="1"/>
    <col min="4913" max="4913" width="3.33203125" style="4" customWidth="1"/>
    <col min="4914" max="4914" width="0" style="4" hidden="1" customWidth="1"/>
    <col min="4915" max="4915" width="3.33203125" style="4" customWidth="1"/>
    <col min="4916" max="4916" width="0" style="4" hidden="1" customWidth="1"/>
    <col min="4917" max="4917" width="3.33203125" style="4" customWidth="1"/>
    <col min="4918" max="4920" width="2.44140625" style="4" customWidth="1"/>
    <col min="4921" max="4921" width="4" style="4" customWidth="1"/>
    <col min="4922" max="4922" width="3.33203125" style="4" customWidth="1"/>
    <col min="4923" max="4923" width="0" style="4" hidden="1" customWidth="1"/>
    <col min="4924" max="4924" width="3.6640625" style="4" customWidth="1"/>
    <col min="4925" max="4926" width="0" style="4" hidden="1" customWidth="1"/>
    <col min="4927" max="4927" width="4.44140625" style="4" customWidth="1"/>
    <col min="4928" max="4928" width="7" style="4" customWidth="1"/>
    <col min="4929" max="4929" width="4.44140625" style="4" customWidth="1"/>
    <col min="4930" max="4930" width="2.44140625" style="4" customWidth="1"/>
    <col min="4931" max="4931" width="3.109375" style="4" customWidth="1"/>
    <col min="4932" max="4937" width="3.44140625" style="4" customWidth="1"/>
    <col min="4938" max="4938" width="7.44140625" style="4" customWidth="1"/>
    <col min="4939" max="4939" width="4.33203125" style="4" customWidth="1"/>
    <col min="4940" max="4942" width="4" style="4" customWidth="1"/>
    <col min="4943" max="4943" width="4.109375" style="4" customWidth="1"/>
    <col min="4944" max="4944" width="3.88671875" style="4" customWidth="1"/>
    <col min="4945" max="4945" width="3.44140625" style="4" customWidth="1"/>
    <col min="4946" max="4946" width="4" style="4" customWidth="1"/>
    <col min="4947" max="4947" width="4.109375" style="4" customWidth="1"/>
    <col min="4948" max="5131" width="8.88671875" style="4"/>
    <col min="5132" max="5132" width="12.44140625" style="4" customWidth="1"/>
    <col min="5133" max="5133" width="8.109375" style="4" customWidth="1"/>
    <col min="5134" max="5134" width="10.6640625" style="4" customWidth="1"/>
    <col min="5135" max="5135" width="5.109375" style="4" customWidth="1"/>
    <col min="5136" max="5136" width="4.109375" style="4" customWidth="1"/>
    <col min="5137" max="5137" width="3.6640625" style="4" customWidth="1"/>
    <col min="5138" max="5138" width="3.109375" style="4" customWidth="1"/>
    <col min="5139" max="5140" width="2.33203125" style="4" customWidth="1"/>
    <col min="5141" max="5146" width="2.6640625" style="4" customWidth="1"/>
    <col min="5147" max="5147" width="4.6640625" style="4" customWidth="1"/>
    <col min="5148" max="5148" width="4.44140625" style="4" customWidth="1"/>
    <col min="5149" max="5149" width="2.44140625" style="4" customWidth="1"/>
    <col min="5150" max="5150" width="3" style="4" customWidth="1"/>
    <col min="5151" max="5151" width="3.33203125" style="4" customWidth="1"/>
    <col min="5152" max="5152" width="3.6640625" style="4" customWidth="1"/>
    <col min="5153" max="5158" width="2.44140625" style="4" customWidth="1"/>
    <col min="5159" max="5159" width="3.6640625" style="4" customWidth="1"/>
    <col min="5160" max="5164" width="2.44140625" style="4" customWidth="1"/>
    <col min="5165" max="5165" width="3.44140625" style="4" customWidth="1"/>
    <col min="5166" max="5166" width="0" style="4" hidden="1" customWidth="1"/>
    <col min="5167" max="5167" width="4.44140625" style="4" customWidth="1"/>
    <col min="5168" max="5168" width="0" style="4" hidden="1" customWidth="1"/>
    <col min="5169" max="5169" width="3.33203125" style="4" customWidth="1"/>
    <col min="5170" max="5170" width="0" style="4" hidden="1" customWidth="1"/>
    <col min="5171" max="5171" width="3.33203125" style="4" customWidth="1"/>
    <col min="5172" max="5172" width="0" style="4" hidden="1" customWidth="1"/>
    <col min="5173" max="5173" width="3.33203125" style="4" customWidth="1"/>
    <col min="5174" max="5176" width="2.44140625" style="4" customWidth="1"/>
    <col min="5177" max="5177" width="4" style="4" customWidth="1"/>
    <col min="5178" max="5178" width="3.33203125" style="4" customWidth="1"/>
    <col min="5179" max="5179" width="0" style="4" hidden="1" customWidth="1"/>
    <col min="5180" max="5180" width="3.6640625" style="4" customWidth="1"/>
    <col min="5181" max="5182" width="0" style="4" hidden="1" customWidth="1"/>
    <col min="5183" max="5183" width="4.44140625" style="4" customWidth="1"/>
    <col min="5184" max="5184" width="7" style="4" customWidth="1"/>
    <col min="5185" max="5185" width="4.44140625" style="4" customWidth="1"/>
    <col min="5186" max="5186" width="2.44140625" style="4" customWidth="1"/>
    <col min="5187" max="5187" width="3.109375" style="4" customWidth="1"/>
    <col min="5188" max="5193" width="3.44140625" style="4" customWidth="1"/>
    <col min="5194" max="5194" width="7.44140625" style="4" customWidth="1"/>
    <col min="5195" max="5195" width="4.33203125" style="4" customWidth="1"/>
    <col min="5196" max="5198" width="4" style="4" customWidth="1"/>
    <col min="5199" max="5199" width="4.109375" style="4" customWidth="1"/>
    <col min="5200" max="5200" width="3.88671875" style="4" customWidth="1"/>
    <col min="5201" max="5201" width="3.44140625" style="4" customWidth="1"/>
    <col min="5202" max="5202" width="4" style="4" customWidth="1"/>
    <col min="5203" max="5203" width="4.109375" style="4" customWidth="1"/>
    <col min="5204" max="5387" width="8.88671875" style="4"/>
    <col min="5388" max="5388" width="12.44140625" style="4" customWidth="1"/>
    <col min="5389" max="5389" width="8.109375" style="4" customWidth="1"/>
    <col min="5390" max="5390" width="10.6640625" style="4" customWidth="1"/>
    <col min="5391" max="5391" width="5.109375" style="4" customWidth="1"/>
    <col min="5392" max="5392" width="4.109375" style="4" customWidth="1"/>
    <col min="5393" max="5393" width="3.6640625" style="4" customWidth="1"/>
    <col min="5394" max="5394" width="3.109375" style="4" customWidth="1"/>
    <col min="5395" max="5396" width="2.33203125" style="4" customWidth="1"/>
    <col min="5397" max="5402" width="2.6640625" style="4" customWidth="1"/>
    <col min="5403" max="5403" width="4.6640625" style="4" customWidth="1"/>
    <col min="5404" max="5404" width="4.44140625" style="4" customWidth="1"/>
    <col min="5405" max="5405" width="2.44140625" style="4" customWidth="1"/>
    <col min="5406" max="5406" width="3" style="4" customWidth="1"/>
    <col min="5407" max="5407" width="3.33203125" style="4" customWidth="1"/>
    <col min="5408" max="5408" width="3.6640625" style="4" customWidth="1"/>
    <col min="5409" max="5414" width="2.44140625" style="4" customWidth="1"/>
    <col min="5415" max="5415" width="3.6640625" style="4" customWidth="1"/>
    <col min="5416" max="5420" width="2.44140625" style="4" customWidth="1"/>
    <col min="5421" max="5421" width="3.44140625" style="4" customWidth="1"/>
    <col min="5422" max="5422" width="0" style="4" hidden="1" customWidth="1"/>
    <col min="5423" max="5423" width="4.44140625" style="4" customWidth="1"/>
    <col min="5424" max="5424" width="0" style="4" hidden="1" customWidth="1"/>
    <col min="5425" max="5425" width="3.33203125" style="4" customWidth="1"/>
    <col min="5426" max="5426" width="0" style="4" hidden="1" customWidth="1"/>
    <col min="5427" max="5427" width="3.33203125" style="4" customWidth="1"/>
    <col min="5428" max="5428" width="0" style="4" hidden="1" customWidth="1"/>
    <col min="5429" max="5429" width="3.33203125" style="4" customWidth="1"/>
    <col min="5430" max="5432" width="2.44140625" style="4" customWidth="1"/>
    <col min="5433" max="5433" width="4" style="4" customWidth="1"/>
    <col min="5434" max="5434" width="3.33203125" style="4" customWidth="1"/>
    <col min="5435" max="5435" width="0" style="4" hidden="1" customWidth="1"/>
    <col min="5436" max="5436" width="3.6640625" style="4" customWidth="1"/>
    <col min="5437" max="5438" width="0" style="4" hidden="1" customWidth="1"/>
    <col min="5439" max="5439" width="4.44140625" style="4" customWidth="1"/>
    <col min="5440" max="5440" width="7" style="4" customWidth="1"/>
    <col min="5441" max="5441" width="4.44140625" style="4" customWidth="1"/>
    <col min="5442" max="5442" width="2.44140625" style="4" customWidth="1"/>
    <col min="5443" max="5443" width="3.109375" style="4" customWidth="1"/>
    <col min="5444" max="5449" width="3.44140625" style="4" customWidth="1"/>
    <col min="5450" max="5450" width="7.44140625" style="4" customWidth="1"/>
    <col min="5451" max="5451" width="4.33203125" style="4" customWidth="1"/>
    <col min="5452" max="5454" width="4" style="4" customWidth="1"/>
    <col min="5455" max="5455" width="4.109375" style="4" customWidth="1"/>
    <col min="5456" max="5456" width="3.88671875" style="4" customWidth="1"/>
    <col min="5457" max="5457" width="3.44140625" style="4" customWidth="1"/>
    <col min="5458" max="5458" width="4" style="4" customWidth="1"/>
    <col min="5459" max="5459" width="4.109375" style="4" customWidth="1"/>
    <col min="5460" max="5643" width="8.88671875" style="4"/>
    <col min="5644" max="5644" width="12.44140625" style="4" customWidth="1"/>
    <col min="5645" max="5645" width="8.109375" style="4" customWidth="1"/>
    <col min="5646" max="5646" width="10.6640625" style="4" customWidth="1"/>
    <col min="5647" max="5647" width="5.109375" style="4" customWidth="1"/>
    <col min="5648" max="5648" width="4.109375" style="4" customWidth="1"/>
    <col min="5649" max="5649" width="3.6640625" style="4" customWidth="1"/>
    <col min="5650" max="5650" width="3.109375" style="4" customWidth="1"/>
    <col min="5651" max="5652" width="2.33203125" style="4" customWidth="1"/>
    <col min="5653" max="5658" width="2.6640625" style="4" customWidth="1"/>
    <col min="5659" max="5659" width="4.6640625" style="4" customWidth="1"/>
    <col min="5660" max="5660" width="4.44140625" style="4" customWidth="1"/>
    <col min="5661" max="5661" width="2.44140625" style="4" customWidth="1"/>
    <col min="5662" max="5662" width="3" style="4" customWidth="1"/>
    <col min="5663" max="5663" width="3.33203125" style="4" customWidth="1"/>
    <col min="5664" max="5664" width="3.6640625" style="4" customWidth="1"/>
    <col min="5665" max="5670" width="2.44140625" style="4" customWidth="1"/>
    <col min="5671" max="5671" width="3.6640625" style="4" customWidth="1"/>
    <col min="5672" max="5676" width="2.44140625" style="4" customWidth="1"/>
    <col min="5677" max="5677" width="3.44140625" style="4" customWidth="1"/>
    <col min="5678" max="5678" width="0" style="4" hidden="1" customWidth="1"/>
    <col min="5679" max="5679" width="4.44140625" style="4" customWidth="1"/>
    <col min="5680" max="5680" width="0" style="4" hidden="1" customWidth="1"/>
    <col min="5681" max="5681" width="3.33203125" style="4" customWidth="1"/>
    <col min="5682" max="5682" width="0" style="4" hidden="1" customWidth="1"/>
    <col min="5683" max="5683" width="3.33203125" style="4" customWidth="1"/>
    <col min="5684" max="5684" width="0" style="4" hidden="1" customWidth="1"/>
    <col min="5685" max="5685" width="3.33203125" style="4" customWidth="1"/>
    <col min="5686" max="5688" width="2.44140625" style="4" customWidth="1"/>
    <col min="5689" max="5689" width="4" style="4" customWidth="1"/>
    <col min="5690" max="5690" width="3.33203125" style="4" customWidth="1"/>
    <col min="5691" max="5691" width="0" style="4" hidden="1" customWidth="1"/>
    <col min="5692" max="5692" width="3.6640625" style="4" customWidth="1"/>
    <col min="5693" max="5694" width="0" style="4" hidden="1" customWidth="1"/>
    <col min="5695" max="5695" width="4.44140625" style="4" customWidth="1"/>
    <col min="5696" max="5696" width="7" style="4" customWidth="1"/>
    <col min="5697" max="5697" width="4.44140625" style="4" customWidth="1"/>
    <col min="5698" max="5698" width="2.44140625" style="4" customWidth="1"/>
    <col min="5699" max="5699" width="3.109375" style="4" customWidth="1"/>
    <col min="5700" max="5705" width="3.44140625" style="4" customWidth="1"/>
    <col min="5706" max="5706" width="7.44140625" style="4" customWidth="1"/>
    <col min="5707" max="5707" width="4.33203125" style="4" customWidth="1"/>
    <col min="5708" max="5710" width="4" style="4" customWidth="1"/>
    <col min="5711" max="5711" width="4.109375" style="4" customWidth="1"/>
    <col min="5712" max="5712" width="3.88671875" style="4" customWidth="1"/>
    <col min="5713" max="5713" width="3.44140625" style="4" customWidth="1"/>
    <col min="5714" max="5714" width="4" style="4" customWidth="1"/>
    <col min="5715" max="5715" width="4.109375" style="4" customWidth="1"/>
    <col min="5716" max="5899" width="8.88671875" style="4"/>
    <col min="5900" max="5900" width="12.44140625" style="4" customWidth="1"/>
    <col min="5901" max="5901" width="8.109375" style="4" customWidth="1"/>
    <col min="5902" max="5902" width="10.6640625" style="4" customWidth="1"/>
    <col min="5903" max="5903" width="5.109375" style="4" customWidth="1"/>
    <col min="5904" max="5904" width="4.109375" style="4" customWidth="1"/>
    <col min="5905" max="5905" width="3.6640625" style="4" customWidth="1"/>
    <col min="5906" max="5906" width="3.109375" style="4" customWidth="1"/>
    <col min="5907" max="5908" width="2.33203125" style="4" customWidth="1"/>
    <col min="5909" max="5914" width="2.6640625" style="4" customWidth="1"/>
    <col min="5915" max="5915" width="4.6640625" style="4" customWidth="1"/>
    <col min="5916" max="5916" width="4.44140625" style="4" customWidth="1"/>
    <col min="5917" max="5917" width="2.44140625" style="4" customWidth="1"/>
    <col min="5918" max="5918" width="3" style="4" customWidth="1"/>
    <col min="5919" max="5919" width="3.33203125" style="4" customWidth="1"/>
    <col min="5920" max="5920" width="3.6640625" style="4" customWidth="1"/>
    <col min="5921" max="5926" width="2.44140625" style="4" customWidth="1"/>
    <col min="5927" max="5927" width="3.6640625" style="4" customWidth="1"/>
    <col min="5928" max="5932" width="2.44140625" style="4" customWidth="1"/>
    <col min="5933" max="5933" width="3.44140625" style="4" customWidth="1"/>
    <col min="5934" max="5934" width="0" style="4" hidden="1" customWidth="1"/>
    <col min="5935" max="5935" width="4.44140625" style="4" customWidth="1"/>
    <col min="5936" max="5936" width="0" style="4" hidden="1" customWidth="1"/>
    <col min="5937" max="5937" width="3.33203125" style="4" customWidth="1"/>
    <col min="5938" max="5938" width="0" style="4" hidden="1" customWidth="1"/>
    <col min="5939" max="5939" width="3.33203125" style="4" customWidth="1"/>
    <col min="5940" max="5940" width="0" style="4" hidden="1" customWidth="1"/>
    <col min="5941" max="5941" width="3.33203125" style="4" customWidth="1"/>
    <col min="5942" max="5944" width="2.44140625" style="4" customWidth="1"/>
    <col min="5945" max="5945" width="4" style="4" customWidth="1"/>
    <col min="5946" max="5946" width="3.33203125" style="4" customWidth="1"/>
    <col min="5947" max="5947" width="0" style="4" hidden="1" customWidth="1"/>
    <col min="5948" max="5948" width="3.6640625" style="4" customWidth="1"/>
    <col min="5949" max="5950" width="0" style="4" hidden="1" customWidth="1"/>
    <col min="5951" max="5951" width="4.44140625" style="4" customWidth="1"/>
    <col min="5952" max="5952" width="7" style="4" customWidth="1"/>
    <col min="5953" max="5953" width="4.44140625" style="4" customWidth="1"/>
    <col min="5954" max="5954" width="2.44140625" style="4" customWidth="1"/>
    <col min="5955" max="5955" width="3.109375" style="4" customWidth="1"/>
    <col min="5956" max="5961" width="3.44140625" style="4" customWidth="1"/>
    <col min="5962" max="5962" width="7.44140625" style="4" customWidth="1"/>
    <col min="5963" max="5963" width="4.33203125" style="4" customWidth="1"/>
    <col min="5964" max="5966" width="4" style="4" customWidth="1"/>
    <col min="5967" max="5967" width="4.109375" style="4" customWidth="1"/>
    <col min="5968" max="5968" width="3.88671875" style="4" customWidth="1"/>
    <col min="5969" max="5969" width="3.44140625" style="4" customWidth="1"/>
    <col min="5970" max="5970" width="4" style="4" customWidth="1"/>
    <col min="5971" max="5971" width="4.109375" style="4" customWidth="1"/>
    <col min="5972" max="6155" width="8.88671875" style="4"/>
    <col min="6156" max="6156" width="12.44140625" style="4" customWidth="1"/>
    <col min="6157" max="6157" width="8.109375" style="4" customWidth="1"/>
    <col min="6158" max="6158" width="10.6640625" style="4" customWidth="1"/>
    <col min="6159" max="6159" width="5.109375" style="4" customWidth="1"/>
    <col min="6160" max="6160" width="4.109375" style="4" customWidth="1"/>
    <col min="6161" max="6161" width="3.6640625" style="4" customWidth="1"/>
    <col min="6162" max="6162" width="3.109375" style="4" customWidth="1"/>
    <col min="6163" max="6164" width="2.33203125" style="4" customWidth="1"/>
    <col min="6165" max="6170" width="2.6640625" style="4" customWidth="1"/>
    <col min="6171" max="6171" width="4.6640625" style="4" customWidth="1"/>
    <col min="6172" max="6172" width="4.44140625" style="4" customWidth="1"/>
    <col min="6173" max="6173" width="2.44140625" style="4" customWidth="1"/>
    <col min="6174" max="6174" width="3" style="4" customWidth="1"/>
    <col min="6175" max="6175" width="3.33203125" style="4" customWidth="1"/>
    <col min="6176" max="6176" width="3.6640625" style="4" customWidth="1"/>
    <col min="6177" max="6182" width="2.44140625" style="4" customWidth="1"/>
    <col min="6183" max="6183" width="3.6640625" style="4" customWidth="1"/>
    <col min="6184" max="6188" width="2.44140625" style="4" customWidth="1"/>
    <col min="6189" max="6189" width="3.44140625" style="4" customWidth="1"/>
    <col min="6190" max="6190" width="0" style="4" hidden="1" customWidth="1"/>
    <col min="6191" max="6191" width="4.44140625" style="4" customWidth="1"/>
    <col min="6192" max="6192" width="0" style="4" hidden="1" customWidth="1"/>
    <col min="6193" max="6193" width="3.33203125" style="4" customWidth="1"/>
    <col min="6194" max="6194" width="0" style="4" hidden="1" customWidth="1"/>
    <col min="6195" max="6195" width="3.33203125" style="4" customWidth="1"/>
    <col min="6196" max="6196" width="0" style="4" hidden="1" customWidth="1"/>
    <col min="6197" max="6197" width="3.33203125" style="4" customWidth="1"/>
    <col min="6198" max="6200" width="2.44140625" style="4" customWidth="1"/>
    <col min="6201" max="6201" width="4" style="4" customWidth="1"/>
    <col min="6202" max="6202" width="3.33203125" style="4" customWidth="1"/>
    <col min="6203" max="6203" width="0" style="4" hidden="1" customWidth="1"/>
    <col min="6204" max="6204" width="3.6640625" style="4" customWidth="1"/>
    <col min="6205" max="6206" width="0" style="4" hidden="1" customWidth="1"/>
    <col min="6207" max="6207" width="4.44140625" style="4" customWidth="1"/>
    <col min="6208" max="6208" width="7" style="4" customWidth="1"/>
    <col min="6209" max="6209" width="4.44140625" style="4" customWidth="1"/>
    <col min="6210" max="6210" width="2.44140625" style="4" customWidth="1"/>
    <col min="6211" max="6211" width="3.109375" style="4" customWidth="1"/>
    <col min="6212" max="6217" width="3.44140625" style="4" customWidth="1"/>
    <col min="6218" max="6218" width="7.44140625" style="4" customWidth="1"/>
    <col min="6219" max="6219" width="4.33203125" style="4" customWidth="1"/>
    <col min="6220" max="6222" width="4" style="4" customWidth="1"/>
    <col min="6223" max="6223" width="4.109375" style="4" customWidth="1"/>
    <col min="6224" max="6224" width="3.88671875" style="4" customWidth="1"/>
    <col min="6225" max="6225" width="3.44140625" style="4" customWidth="1"/>
    <col min="6226" max="6226" width="4" style="4" customWidth="1"/>
    <col min="6227" max="6227" width="4.109375" style="4" customWidth="1"/>
    <col min="6228" max="6411" width="8.88671875" style="4"/>
    <col min="6412" max="6412" width="12.44140625" style="4" customWidth="1"/>
    <col min="6413" max="6413" width="8.109375" style="4" customWidth="1"/>
    <col min="6414" max="6414" width="10.6640625" style="4" customWidth="1"/>
    <col min="6415" max="6415" width="5.109375" style="4" customWidth="1"/>
    <col min="6416" max="6416" width="4.109375" style="4" customWidth="1"/>
    <col min="6417" max="6417" width="3.6640625" style="4" customWidth="1"/>
    <col min="6418" max="6418" width="3.109375" style="4" customWidth="1"/>
    <col min="6419" max="6420" width="2.33203125" style="4" customWidth="1"/>
    <col min="6421" max="6426" width="2.6640625" style="4" customWidth="1"/>
    <col min="6427" max="6427" width="4.6640625" style="4" customWidth="1"/>
    <col min="6428" max="6428" width="4.44140625" style="4" customWidth="1"/>
    <col min="6429" max="6429" width="2.44140625" style="4" customWidth="1"/>
    <col min="6430" max="6430" width="3" style="4" customWidth="1"/>
    <col min="6431" max="6431" width="3.33203125" style="4" customWidth="1"/>
    <col min="6432" max="6432" width="3.6640625" style="4" customWidth="1"/>
    <col min="6433" max="6438" width="2.44140625" style="4" customWidth="1"/>
    <col min="6439" max="6439" width="3.6640625" style="4" customWidth="1"/>
    <col min="6440" max="6444" width="2.44140625" style="4" customWidth="1"/>
    <col min="6445" max="6445" width="3.44140625" style="4" customWidth="1"/>
    <col min="6446" max="6446" width="0" style="4" hidden="1" customWidth="1"/>
    <col min="6447" max="6447" width="4.44140625" style="4" customWidth="1"/>
    <col min="6448" max="6448" width="0" style="4" hidden="1" customWidth="1"/>
    <col min="6449" max="6449" width="3.33203125" style="4" customWidth="1"/>
    <col min="6450" max="6450" width="0" style="4" hidden="1" customWidth="1"/>
    <col min="6451" max="6451" width="3.33203125" style="4" customWidth="1"/>
    <col min="6452" max="6452" width="0" style="4" hidden="1" customWidth="1"/>
    <col min="6453" max="6453" width="3.33203125" style="4" customWidth="1"/>
    <col min="6454" max="6456" width="2.44140625" style="4" customWidth="1"/>
    <col min="6457" max="6457" width="4" style="4" customWidth="1"/>
    <col min="6458" max="6458" width="3.33203125" style="4" customWidth="1"/>
    <col min="6459" max="6459" width="0" style="4" hidden="1" customWidth="1"/>
    <col min="6460" max="6460" width="3.6640625" style="4" customWidth="1"/>
    <col min="6461" max="6462" width="0" style="4" hidden="1" customWidth="1"/>
    <col min="6463" max="6463" width="4.44140625" style="4" customWidth="1"/>
    <col min="6464" max="6464" width="7" style="4" customWidth="1"/>
    <col min="6465" max="6465" width="4.44140625" style="4" customWidth="1"/>
    <col min="6466" max="6466" width="2.44140625" style="4" customWidth="1"/>
    <col min="6467" max="6467" width="3.109375" style="4" customWidth="1"/>
    <col min="6468" max="6473" width="3.44140625" style="4" customWidth="1"/>
    <col min="6474" max="6474" width="7.44140625" style="4" customWidth="1"/>
    <col min="6475" max="6475" width="4.33203125" style="4" customWidth="1"/>
    <col min="6476" max="6478" width="4" style="4" customWidth="1"/>
    <col min="6479" max="6479" width="4.109375" style="4" customWidth="1"/>
    <col min="6480" max="6480" width="3.88671875" style="4" customWidth="1"/>
    <col min="6481" max="6481" width="3.44140625" style="4" customWidth="1"/>
    <col min="6482" max="6482" width="4" style="4" customWidth="1"/>
    <col min="6483" max="6483" width="4.109375" style="4" customWidth="1"/>
    <col min="6484" max="6667" width="8.88671875" style="4"/>
    <col min="6668" max="6668" width="12.44140625" style="4" customWidth="1"/>
    <col min="6669" max="6669" width="8.109375" style="4" customWidth="1"/>
    <col min="6670" max="6670" width="10.6640625" style="4" customWidth="1"/>
    <col min="6671" max="6671" width="5.109375" style="4" customWidth="1"/>
    <col min="6672" max="6672" width="4.109375" style="4" customWidth="1"/>
    <col min="6673" max="6673" width="3.6640625" style="4" customWidth="1"/>
    <col min="6674" max="6674" width="3.109375" style="4" customWidth="1"/>
    <col min="6675" max="6676" width="2.33203125" style="4" customWidth="1"/>
    <col min="6677" max="6682" width="2.6640625" style="4" customWidth="1"/>
    <col min="6683" max="6683" width="4.6640625" style="4" customWidth="1"/>
    <col min="6684" max="6684" width="4.44140625" style="4" customWidth="1"/>
    <col min="6685" max="6685" width="2.44140625" style="4" customWidth="1"/>
    <col min="6686" max="6686" width="3" style="4" customWidth="1"/>
    <col min="6687" max="6687" width="3.33203125" style="4" customWidth="1"/>
    <col min="6688" max="6688" width="3.6640625" style="4" customWidth="1"/>
    <col min="6689" max="6694" width="2.44140625" style="4" customWidth="1"/>
    <col min="6695" max="6695" width="3.6640625" style="4" customWidth="1"/>
    <col min="6696" max="6700" width="2.44140625" style="4" customWidth="1"/>
    <col min="6701" max="6701" width="3.44140625" style="4" customWidth="1"/>
    <col min="6702" max="6702" width="0" style="4" hidden="1" customWidth="1"/>
    <col min="6703" max="6703" width="4.44140625" style="4" customWidth="1"/>
    <col min="6704" max="6704" width="0" style="4" hidden="1" customWidth="1"/>
    <col min="6705" max="6705" width="3.33203125" style="4" customWidth="1"/>
    <col min="6706" max="6706" width="0" style="4" hidden="1" customWidth="1"/>
    <col min="6707" max="6707" width="3.33203125" style="4" customWidth="1"/>
    <col min="6708" max="6708" width="0" style="4" hidden="1" customWidth="1"/>
    <col min="6709" max="6709" width="3.33203125" style="4" customWidth="1"/>
    <col min="6710" max="6712" width="2.44140625" style="4" customWidth="1"/>
    <col min="6713" max="6713" width="4" style="4" customWidth="1"/>
    <col min="6714" max="6714" width="3.33203125" style="4" customWidth="1"/>
    <col min="6715" max="6715" width="0" style="4" hidden="1" customWidth="1"/>
    <col min="6716" max="6716" width="3.6640625" style="4" customWidth="1"/>
    <col min="6717" max="6718" width="0" style="4" hidden="1" customWidth="1"/>
    <col min="6719" max="6719" width="4.44140625" style="4" customWidth="1"/>
    <col min="6720" max="6720" width="7" style="4" customWidth="1"/>
    <col min="6721" max="6721" width="4.44140625" style="4" customWidth="1"/>
    <col min="6722" max="6722" width="2.44140625" style="4" customWidth="1"/>
    <col min="6723" max="6723" width="3.109375" style="4" customWidth="1"/>
    <col min="6724" max="6729" width="3.44140625" style="4" customWidth="1"/>
    <col min="6730" max="6730" width="7.44140625" style="4" customWidth="1"/>
    <col min="6731" max="6731" width="4.33203125" style="4" customWidth="1"/>
    <col min="6732" max="6734" width="4" style="4" customWidth="1"/>
    <col min="6735" max="6735" width="4.109375" style="4" customWidth="1"/>
    <col min="6736" max="6736" width="3.88671875" style="4" customWidth="1"/>
    <col min="6737" max="6737" width="3.44140625" style="4" customWidth="1"/>
    <col min="6738" max="6738" width="4" style="4" customWidth="1"/>
    <col min="6739" max="6739" width="4.109375" style="4" customWidth="1"/>
    <col min="6740" max="6923" width="8.88671875" style="4"/>
    <col min="6924" max="6924" width="12.44140625" style="4" customWidth="1"/>
    <col min="6925" max="6925" width="8.109375" style="4" customWidth="1"/>
    <col min="6926" max="6926" width="10.6640625" style="4" customWidth="1"/>
    <col min="6927" max="6927" width="5.109375" style="4" customWidth="1"/>
    <col min="6928" max="6928" width="4.109375" style="4" customWidth="1"/>
    <col min="6929" max="6929" width="3.6640625" style="4" customWidth="1"/>
    <col min="6930" max="6930" width="3.109375" style="4" customWidth="1"/>
    <col min="6931" max="6932" width="2.33203125" style="4" customWidth="1"/>
    <col min="6933" max="6938" width="2.6640625" style="4" customWidth="1"/>
    <col min="6939" max="6939" width="4.6640625" style="4" customWidth="1"/>
    <col min="6940" max="6940" width="4.44140625" style="4" customWidth="1"/>
    <col min="6941" max="6941" width="2.44140625" style="4" customWidth="1"/>
    <col min="6942" max="6942" width="3" style="4" customWidth="1"/>
    <col min="6943" max="6943" width="3.33203125" style="4" customWidth="1"/>
    <col min="6944" max="6944" width="3.6640625" style="4" customWidth="1"/>
    <col min="6945" max="6950" width="2.44140625" style="4" customWidth="1"/>
    <col min="6951" max="6951" width="3.6640625" style="4" customWidth="1"/>
    <col min="6952" max="6956" width="2.44140625" style="4" customWidth="1"/>
    <col min="6957" max="6957" width="3.44140625" style="4" customWidth="1"/>
    <col min="6958" max="6958" width="0" style="4" hidden="1" customWidth="1"/>
    <col min="6959" max="6959" width="4.44140625" style="4" customWidth="1"/>
    <col min="6960" max="6960" width="0" style="4" hidden="1" customWidth="1"/>
    <col min="6961" max="6961" width="3.33203125" style="4" customWidth="1"/>
    <col min="6962" max="6962" width="0" style="4" hidden="1" customWidth="1"/>
    <col min="6963" max="6963" width="3.33203125" style="4" customWidth="1"/>
    <col min="6964" max="6964" width="0" style="4" hidden="1" customWidth="1"/>
    <col min="6965" max="6965" width="3.33203125" style="4" customWidth="1"/>
    <col min="6966" max="6968" width="2.44140625" style="4" customWidth="1"/>
    <col min="6969" max="6969" width="4" style="4" customWidth="1"/>
    <col min="6970" max="6970" width="3.33203125" style="4" customWidth="1"/>
    <col min="6971" max="6971" width="0" style="4" hidden="1" customWidth="1"/>
    <col min="6972" max="6972" width="3.6640625" style="4" customWidth="1"/>
    <col min="6973" max="6974" width="0" style="4" hidden="1" customWidth="1"/>
    <col min="6975" max="6975" width="4.44140625" style="4" customWidth="1"/>
    <col min="6976" max="6976" width="7" style="4" customWidth="1"/>
    <col min="6977" max="6977" width="4.44140625" style="4" customWidth="1"/>
    <col min="6978" max="6978" width="2.44140625" style="4" customWidth="1"/>
    <col min="6979" max="6979" width="3.109375" style="4" customWidth="1"/>
    <col min="6980" max="6985" width="3.44140625" style="4" customWidth="1"/>
    <col min="6986" max="6986" width="7.44140625" style="4" customWidth="1"/>
    <col min="6987" max="6987" width="4.33203125" style="4" customWidth="1"/>
    <col min="6988" max="6990" width="4" style="4" customWidth="1"/>
    <col min="6991" max="6991" width="4.109375" style="4" customWidth="1"/>
    <col min="6992" max="6992" width="3.88671875" style="4" customWidth="1"/>
    <col min="6993" max="6993" width="3.44140625" style="4" customWidth="1"/>
    <col min="6994" max="6994" width="4" style="4" customWidth="1"/>
    <col min="6995" max="6995" width="4.109375" style="4" customWidth="1"/>
    <col min="6996" max="7179" width="8.88671875" style="4"/>
    <col min="7180" max="7180" width="12.44140625" style="4" customWidth="1"/>
    <col min="7181" max="7181" width="8.109375" style="4" customWidth="1"/>
    <col min="7182" max="7182" width="10.6640625" style="4" customWidth="1"/>
    <col min="7183" max="7183" width="5.109375" style="4" customWidth="1"/>
    <col min="7184" max="7184" width="4.109375" style="4" customWidth="1"/>
    <col min="7185" max="7185" width="3.6640625" style="4" customWidth="1"/>
    <col min="7186" max="7186" width="3.109375" style="4" customWidth="1"/>
    <col min="7187" max="7188" width="2.33203125" style="4" customWidth="1"/>
    <col min="7189" max="7194" width="2.6640625" style="4" customWidth="1"/>
    <col min="7195" max="7195" width="4.6640625" style="4" customWidth="1"/>
    <col min="7196" max="7196" width="4.44140625" style="4" customWidth="1"/>
    <col min="7197" max="7197" width="2.44140625" style="4" customWidth="1"/>
    <col min="7198" max="7198" width="3" style="4" customWidth="1"/>
    <col min="7199" max="7199" width="3.33203125" style="4" customWidth="1"/>
    <col min="7200" max="7200" width="3.6640625" style="4" customWidth="1"/>
    <col min="7201" max="7206" width="2.44140625" style="4" customWidth="1"/>
    <col min="7207" max="7207" width="3.6640625" style="4" customWidth="1"/>
    <col min="7208" max="7212" width="2.44140625" style="4" customWidth="1"/>
    <col min="7213" max="7213" width="3.44140625" style="4" customWidth="1"/>
    <col min="7214" max="7214" width="0" style="4" hidden="1" customWidth="1"/>
    <col min="7215" max="7215" width="4.44140625" style="4" customWidth="1"/>
    <col min="7216" max="7216" width="0" style="4" hidden="1" customWidth="1"/>
    <col min="7217" max="7217" width="3.33203125" style="4" customWidth="1"/>
    <col min="7218" max="7218" width="0" style="4" hidden="1" customWidth="1"/>
    <col min="7219" max="7219" width="3.33203125" style="4" customWidth="1"/>
    <col min="7220" max="7220" width="0" style="4" hidden="1" customWidth="1"/>
    <col min="7221" max="7221" width="3.33203125" style="4" customWidth="1"/>
    <col min="7222" max="7224" width="2.44140625" style="4" customWidth="1"/>
    <col min="7225" max="7225" width="4" style="4" customWidth="1"/>
    <col min="7226" max="7226" width="3.33203125" style="4" customWidth="1"/>
    <col min="7227" max="7227" width="0" style="4" hidden="1" customWidth="1"/>
    <col min="7228" max="7228" width="3.6640625" style="4" customWidth="1"/>
    <col min="7229" max="7230" width="0" style="4" hidden="1" customWidth="1"/>
    <col min="7231" max="7231" width="4.44140625" style="4" customWidth="1"/>
    <col min="7232" max="7232" width="7" style="4" customWidth="1"/>
    <col min="7233" max="7233" width="4.44140625" style="4" customWidth="1"/>
    <col min="7234" max="7234" width="2.44140625" style="4" customWidth="1"/>
    <col min="7235" max="7235" width="3.109375" style="4" customWidth="1"/>
    <col min="7236" max="7241" width="3.44140625" style="4" customWidth="1"/>
    <col min="7242" max="7242" width="7.44140625" style="4" customWidth="1"/>
    <col min="7243" max="7243" width="4.33203125" style="4" customWidth="1"/>
    <col min="7244" max="7246" width="4" style="4" customWidth="1"/>
    <col min="7247" max="7247" width="4.109375" style="4" customWidth="1"/>
    <col min="7248" max="7248" width="3.88671875" style="4" customWidth="1"/>
    <col min="7249" max="7249" width="3.44140625" style="4" customWidth="1"/>
    <col min="7250" max="7250" width="4" style="4" customWidth="1"/>
    <col min="7251" max="7251" width="4.109375" style="4" customWidth="1"/>
    <col min="7252" max="7435" width="8.88671875" style="4"/>
    <col min="7436" max="7436" width="12.44140625" style="4" customWidth="1"/>
    <col min="7437" max="7437" width="8.109375" style="4" customWidth="1"/>
    <col min="7438" max="7438" width="10.6640625" style="4" customWidth="1"/>
    <col min="7439" max="7439" width="5.109375" style="4" customWidth="1"/>
    <col min="7440" max="7440" width="4.109375" style="4" customWidth="1"/>
    <col min="7441" max="7441" width="3.6640625" style="4" customWidth="1"/>
    <col min="7442" max="7442" width="3.109375" style="4" customWidth="1"/>
    <col min="7443" max="7444" width="2.33203125" style="4" customWidth="1"/>
    <col min="7445" max="7450" width="2.6640625" style="4" customWidth="1"/>
    <col min="7451" max="7451" width="4.6640625" style="4" customWidth="1"/>
    <col min="7452" max="7452" width="4.44140625" style="4" customWidth="1"/>
    <col min="7453" max="7453" width="2.44140625" style="4" customWidth="1"/>
    <col min="7454" max="7454" width="3" style="4" customWidth="1"/>
    <col min="7455" max="7455" width="3.33203125" style="4" customWidth="1"/>
    <col min="7456" max="7456" width="3.6640625" style="4" customWidth="1"/>
    <col min="7457" max="7462" width="2.44140625" style="4" customWidth="1"/>
    <col min="7463" max="7463" width="3.6640625" style="4" customWidth="1"/>
    <col min="7464" max="7468" width="2.44140625" style="4" customWidth="1"/>
    <col min="7469" max="7469" width="3.44140625" style="4" customWidth="1"/>
    <col min="7470" max="7470" width="0" style="4" hidden="1" customWidth="1"/>
    <col min="7471" max="7471" width="4.44140625" style="4" customWidth="1"/>
    <col min="7472" max="7472" width="0" style="4" hidden="1" customWidth="1"/>
    <col min="7473" max="7473" width="3.33203125" style="4" customWidth="1"/>
    <col min="7474" max="7474" width="0" style="4" hidden="1" customWidth="1"/>
    <col min="7475" max="7475" width="3.33203125" style="4" customWidth="1"/>
    <col min="7476" max="7476" width="0" style="4" hidden="1" customWidth="1"/>
    <col min="7477" max="7477" width="3.33203125" style="4" customWidth="1"/>
    <col min="7478" max="7480" width="2.44140625" style="4" customWidth="1"/>
    <col min="7481" max="7481" width="4" style="4" customWidth="1"/>
    <col min="7482" max="7482" width="3.33203125" style="4" customWidth="1"/>
    <col min="7483" max="7483" width="0" style="4" hidden="1" customWidth="1"/>
    <col min="7484" max="7484" width="3.6640625" style="4" customWidth="1"/>
    <col min="7485" max="7486" width="0" style="4" hidden="1" customWidth="1"/>
    <col min="7487" max="7487" width="4.44140625" style="4" customWidth="1"/>
    <col min="7488" max="7488" width="7" style="4" customWidth="1"/>
    <col min="7489" max="7489" width="4.44140625" style="4" customWidth="1"/>
    <col min="7490" max="7490" width="2.44140625" style="4" customWidth="1"/>
    <col min="7491" max="7491" width="3.109375" style="4" customWidth="1"/>
    <col min="7492" max="7497" width="3.44140625" style="4" customWidth="1"/>
    <col min="7498" max="7498" width="7.44140625" style="4" customWidth="1"/>
    <col min="7499" max="7499" width="4.33203125" style="4" customWidth="1"/>
    <col min="7500" max="7502" width="4" style="4" customWidth="1"/>
    <col min="7503" max="7503" width="4.109375" style="4" customWidth="1"/>
    <col min="7504" max="7504" width="3.88671875" style="4" customWidth="1"/>
    <col min="7505" max="7505" width="3.44140625" style="4" customWidth="1"/>
    <col min="7506" max="7506" width="4" style="4" customWidth="1"/>
    <col min="7507" max="7507" width="4.109375" style="4" customWidth="1"/>
    <col min="7508" max="7691" width="8.88671875" style="4"/>
    <col min="7692" max="7692" width="12.44140625" style="4" customWidth="1"/>
    <col min="7693" max="7693" width="8.109375" style="4" customWidth="1"/>
    <col min="7694" max="7694" width="10.6640625" style="4" customWidth="1"/>
    <col min="7695" max="7695" width="5.109375" style="4" customWidth="1"/>
    <col min="7696" max="7696" width="4.109375" style="4" customWidth="1"/>
    <col min="7697" max="7697" width="3.6640625" style="4" customWidth="1"/>
    <col min="7698" max="7698" width="3.109375" style="4" customWidth="1"/>
    <col min="7699" max="7700" width="2.33203125" style="4" customWidth="1"/>
    <col min="7701" max="7706" width="2.6640625" style="4" customWidth="1"/>
    <col min="7707" max="7707" width="4.6640625" style="4" customWidth="1"/>
    <col min="7708" max="7708" width="4.44140625" style="4" customWidth="1"/>
    <col min="7709" max="7709" width="2.44140625" style="4" customWidth="1"/>
    <col min="7710" max="7710" width="3" style="4" customWidth="1"/>
    <col min="7711" max="7711" width="3.33203125" style="4" customWidth="1"/>
    <col min="7712" max="7712" width="3.6640625" style="4" customWidth="1"/>
    <col min="7713" max="7718" width="2.44140625" style="4" customWidth="1"/>
    <col min="7719" max="7719" width="3.6640625" style="4" customWidth="1"/>
    <col min="7720" max="7724" width="2.44140625" style="4" customWidth="1"/>
    <col min="7725" max="7725" width="3.44140625" style="4" customWidth="1"/>
    <col min="7726" max="7726" width="0" style="4" hidden="1" customWidth="1"/>
    <col min="7727" max="7727" width="4.44140625" style="4" customWidth="1"/>
    <col min="7728" max="7728" width="0" style="4" hidden="1" customWidth="1"/>
    <col min="7729" max="7729" width="3.33203125" style="4" customWidth="1"/>
    <col min="7730" max="7730" width="0" style="4" hidden="1" customWidth="1"/>
    <col min="7731" max="7731" width="3.33203125" style="4" customWidth="1"/>
    <col min="7732" max="7732" width="0" style="4" hidden="1" customWidth="1"/>
    <col min="7733" max="7733" width="3.33203125" style="4" customWidth="1"/>
    <col min="7734" max="7736" width="2.44140625" style="4" customWidth="1"/>
    <col min="7737" max="7737" width="4" style="4" customWidth="1"/>
    <col min="7738" max="7738" width="3.33203125" style="4" customWidth="1"/>
    <col min="7739" max="7739" width="0" style="4" hidden="1" customWidth="1"/>
    <col min="7740" max="7740" width="3.6640625" style="4" customWidth="1"/>
    <col min="7741" max="7742" width="0" style="4" hidden="1" customWidth="1"/>
    <col min="7743" max="7743" width="4.44140625" style="4" customWidth="1"/>
    <col min="7744" max="7744" width="7" style="4" customWidth="1"/>
    <col min="7745" max="7745" width="4.44140625" style="4" customWidth="1"/>
    <col min="7746" max="7746" width="2.44140625" style="4" customWidth="1"/>
    <col min="7747" max="7747" width="3.109375" style="4" customWidth="1"/>
    <col min="7748" max="7753" width="3.44140625" style="4" customWidth="1"/>
    <col min="7754" max="7754" width="7.44140625" style="4" customWidth="1"/>
    <col min="7755" max="7755" width="4.33203125" style="4" customWidth="1"/>
    <col min="7756" max="7758" width="4" style="4" customWidth="1"/>
    <col min="7759" max="7759" width="4.109375" style="4" customWidth="1"/>
    <col min="7760" max="7760" width="3.88671875" style="4" customWidth="1"/>
    <col min="7761" max="7761" width="3.44140625" style="4" customWidth="1"/>
    <col min="7762" max="7762" width="4" style="4" customWidth="1"/>
    <col min="7763" max="7763" width="4.109375" style="4" customWidth="1"/>
    <col min="7764" max="7947" width="8.88671875" style="4"/>
    <col min="7948" max="7948" width="12.44140625" style="4" customWidth="1"/>
    <col min="7949" max="7949" width="8.109375" style="4" customWidth="1"/>
    <col min="7950" max="7950" width="10.6640625" style="4" customWidth="1"/>
    <col min="7951" max="7951" width="5.109375" style="4" customWidth="1"/>
    <col min="7952" max="7952" width="4.109375" style="4" customWidth="1"/>
    <col min="7953" max="7953" width="3.6640625" style="4" customWidth="1"/>
    <col min="7954" max="7954" width="3.109375" style="4" customWidth="1"/>
    <col min="7955" max="7956" width="2.33203125" style="4" customWidth="1"/>
    <col min="7957" max="7962" width="2.6640625" style="4" customWidth="1"/>
    <col min="7963" max="7963" width="4.6640625" style="4" customWidth="1"/>
    <col min="7964" max="7964" width="4.44140625" style="4" customWidth="1"/>
    <col min="7965" max="7965" width="2.44140625" style="4" customWidth="1"/>
    <col min="7966" max="7966" width="3" style="4" customWidth="1"/>
    <col min="7967" max="7967" width="3.33203125" style="4" customWidth="1"/>
    <col min="7968" max="7968" width="3.6640625" style="4" customWidth="1"/>
    <col min="7969" max="7974" width="2.44140625" style="4" customWidth="1"/>
    <col min="7975" max="7975" width="3.6640625" style="4" customWidth="1"/>
    <col min="7976" max="7980" width="2.44140625" style="4" customWidth="1"/>
    <col min="7981" max="7981" width="3.44140625" style="4" customWidth="1"/>
    <col min="7982" max="7982" width="0" style="4" hidden="1" customWidth="1"/>
    <col min="7983" max="7983" width="4.44140625" style="4" customWidth="1"/>
    <col min="7984" max="7984" width="0" style="4" hidden="1" customWidth="1"/>
    <col min="7985" max="7985" width="3.33203125" style="4" customWidth="1"/>
    <col min="7986" max="7986" width="0" style="4" hidden="1" customWidth="1"/>
    <col min="7987" max="7987" width="3.33203125" style="4" customWidth="1"/>
    <col min="7988" max="7988" width="0" style="4" hidden="1" customWidth="1"/>
    <col min="7989" max="7989" width="3.33203125" style="4" customWidth="1"/>
    <col min="7990" max="7992" width="2.44140625" style="4" customWidth="1"/>
    <col min="7993" max="7993" width="4" style="4" customWidth="1"/>
    <col min="7994" max="7994" width="3.33203125" style="4" customWidth="1"/>
    <col min="7995" max="7995" width="0" style="4" hidden="1" customWidth="1"/>
    <col min="7996" max="7996" width="3.6640625" style="4" customWidth="1"/>
    <col min="7997" max="7998" width="0" style="4" hidden="1" customWidth="1"/>
    <col min="7999" max="7999" width="4.44140625" style="4" customWidth="1"/>
    <col min="8000" max="8000" width="7" style="4" customWidth="1"/>
    <col min="8001" max="8001" width="4.44140625" style="4" customWidth="1"/>
    <col min="8002" max="8002" width="2.44140625" style="4" customWidth="1"/>
    <col min="8003" max="8003" width="3.109375" style="4" customWidth="1"/>
    <col min="8004" max="8009" width="3.44140625" style="4" customWidth="1"/>
    <col min="8010" max="8010" width="7.44140625" style="4" customWidth="1"/>
    <col min="8011" max="8011" width="4.33203125" style="4" customWidth="1"/>
    <col min="8012" max="8014" width="4" style="4" customWidth="1"/>
    <col min="8015" max="8015" width="4.109375" style="4" customWidth="1"/>
    <col min="8016" max="8016" width="3.88671875" style="4" customWidth="1"/>
    <col min="8017" max="8017" width="3.44140625" style="4" customWidth="1"/>
    <col min="8018" max="8018" width="4" style="4" customWidth="1"/>
    <col min="8019" max="8019" width="4.109375" style="4" customWidth="1"/>
    <col min="8020" max="8203" width="8.88671875" style="4"/>
    <col min="8204" max="8204" width="12.44140625" style="4" customWidth="1"/>
    <col min="8205" max="8205" width="8.109375" style="4" customWidth="1"/>
    <col min="8206" max="8206" width="10.6640625" style="4" customWidth="1"/>
    <col min="8207" max="8207" width="5.109375" style="4" customWidth="1"/>
    <col min="8208" max="8208" width="4.109375" style="4" customWidth="1"/>
    <col min="8209" max="8209" width="3.6640625" style="4" customWidth="1"/>
    <col min="8210" max="8210" width="3.109375" style="4" customWidth="1"/>
    <col min="8211" max="8212" width="2.33203125" style="4" customWidth="1"/>
    <col min="8213" max="8218" width="2.6640625" style="4" customWidth="1"/>
    <col min="8219" max="8219" width="4.6640625" style="4" customWidth="1"/>
    <col min="8220" max="8220" width="4.44140625" style="4" customWidth="1"/>
    <col min="8221" max="8221" width="2.44140625" style="4" customWidth="1"/>
    <col min="8222" max="8222" width="3" style="4" customWidth="1"/>
    <col min="8223" max="8223" width="3.33203125" style="4" customWidth="1"/>
    <col min="8224" max="8224" width="3.6640625" style="4" customWidth="1"/>
    <col min="8225" max="8230" width="2.44140625" style="4" customWidth="1"/>
    <col min="8231" max="8231" width="3.6640625" style="4" customWidth="1"/>
    <col min="8232" max="8236" width="2.44140625" style="4" customWidth="1"/>
    <col min="8237" max="8237" width="3.44140625" style="4" customWidth="1"/>
    <col min="8238" max="8238" width="0" style="4" hidden="1" customWidth="1"/>
    <col min="8239" max="8239" width="4.44140625" style="4" customWidth="1"/>
    <col min="8240" max="8240" width="0" style="4" hidden="1" customWidth="1"/>
    <col min="8241" max="8241" width="3.33203125" style="4" customWidth="1"/>
    <col min="8242" max="8242" width="0" style="4" hidden="1" customWidth="1"/>
    <col min="8243" max="8243" width="3.33203125" style="4" customWidth="1"/>
    <col min="8244" max="8244" width="0" style="4" hidden="1" customWidth="1"/>
    <col min="8245" max="8245" width="3.33203125" style="4" customWidth="1"/>
    <col min="8246" max="8248" width="2.44140625" style="4" customWidth="1"/>
    <col min="8249" max="8249" width="4" style="4" customWidth="1"/>
    <col min="8250" max="8250" width="3.33203125" style="4" customWidth="1"/>
    <col min="8251" max="8251" width="0" style="4" hidden="1" customWidth="1"/>
    <col min="8252" max="8252" width="3.6640625" style="4" customWidth="1"/>
    <col min="8253" max="8254" width="0" style="4" hidden="1" customWidth="1"/>
    <col min="8255" max="8255" width="4.44140625" style="4" customWidth="1"/>
    <col min="8256" max="8256" width="7" style="4" customWidth="1"/>
    <col min="8257" max="8257" width="4.44140625" style="4" customWidth="1"/>
    <col min="8258" max="8258" width="2.44140625" style="4" customWidth="1"/>
    <col min="8259" max="8259" width="3.109375" style="4" customWidth="1"/>
    <col min="8260" max="8265" width="3.44140625" style="4" customWidth="1"/>
    <col min="8266" max="8266" width="7.44140625" style="4" customWidth="1"/>
    <col min="8267" max="8267" width="4.33203125" style="4" customWidth="1"/>
    <col min="8268" max="8270" width="4" style="4" customWidth="1"/>
    <col min="8271" max="8271" width="4.109375" style="4" customWidth="1"/>
    <col min="8272" max="8272" width="3.88671875" style="4" customWidth="1"/>
    <col min="8273" max="8273" width="3.44140625" style="4" customWidth="1"/>
    <col min="8274" max="8274" width="4" style="4" customWidth="1"/>
    <col min="8275" max="8275" width="4.109375" style="4" customWidth="1"/>
    <col min="8276" max="8459" width="8.88671875" style="4"/>
    <col min="8460" max="8460" width="12.44140625" style="4" customWidth="1"/>
    <col min="8461" max="8461" width="8.109375" style="4" customWidth="1"/>
    <col min="8462" max="8462" width="10.6640625" style="4" customWidth="1"/>
    <col min="8463" max="8463" width="5.109375" style="4" customWidth="1"/>
    <col min="8464" max="8464" width="4.109375" style="4" customWidth="1"/>
    <col min="8465" max="8465" width="3.6640625" style="4" customWidth="1"/>
    <col min="8466" max="8466" width="3.109375" style="4" customWidth="1"/>
    <col min="8467" max="8468" width="2.33203125" style="4" customWidth="1"/>
    <col min="8469" max="8474" width="2.6640625" style="4" customWidth="1"/>
    <col min="8475" max="8475" width="4.6640625" style="4" customWidth="1"/>
    <col min="8476" max="8476" width="4.44140625" style="4" customWidth="1"/>
    <col min="8477" max="8477" width="2.44140625" style="4" customWidth="1"/>
    <col min="8478" max="8478" width="3" style="4" customWidth="1"/>
    <col min="8479" max="8479" width="3.33203125" style="4" customWidth="1"/>
    <col min="8480" max="8480" width="3.6640625" style="4" customWidth="1"/>
    <col min="8481" max="8486" width="2.44140625" style="4" customWidth="1"/>
    <col min="8487" max="8487" width="3.6640625" style="4" customWidth="1"/>
    <col min="8488" max="8492" width="2.44140625" style="4" customWidth="1"/>
    <col min="8493" max="8493" width="3.44140625" style="4" customWidth="1"/>
    <col min="8494" max="8494" width="0" style="4" hidden="1" customWidth="1"/>
    <col min="8495" max="8495" width="4.44140625" style="4" customWidth="1"/>
    <col min="8496" max="8496" width="0" style="4" hidden="1" customWidth="1"/>
    <col min="8497" max="8497" width="3.33203125" style="4" customWidth="1"/>
    <col min="8498" max="8498" width="0" style="4" hidden="1" customWidth="1"/>
    <col min="8499" max="8499" width="3.33203125" style="4" customWidth="1"/>
    <col min="8500" max="8500" width="0" style="4" hidden="1" customWidth="1"/>
    <col min="8501" max="8501" width="3.33203125" style="4" customWidth="1"/>
    <col min="8502" max="8504" width="2.44140625" style="4" customWidth="1"/>
    <col min="8505" max="8505" width="4" style="4" customWidth="1"/>
    <col min="8506" max="8506" width="3.33203125" style="4" customWidth="1"/>
    <col min="8507" max="8507" width="0" style="4" hidden="1" customWidth="1"/>
    <col min="8508" max="8508" width="3.6640625" style="4" customWidth="1"/>
    <col min="8509" max="8510" width="0" style="4" hidden="1" customWidth="1"/>
    <col min="8511" max="8511" width="4.44140625" style="4" customWidth="1"/>
    <col min="8512" max="8512" width="7" style="4" customWidth="1"/>
    <col min="8513" max="8513" width="4.44140625" style="4" customWidth="1"/>
    <col min="8514" max="8514" width="2.44140625" style="4" customWidth="1"/>
    <col min="8515" max="8515" width="3.109375" style="4" customWidth="1"/>
    <col min="8516" max="8521" width="3.44140625" style="4" customWidth="1"/>
    <col min="8522" max="8522" width="7.44140625" style="4" customWidth="1"/>
    <col min="8523" max="8523" width="4.33203125" style="4" customWidth="1"/>
    <col min="8524" max="8526" width="4" style="4" customWidth="1"/>
    <col min="8527" max="8527" width="4.109375" style="4" customWidth="1"/>
    <col min="8528" max="8528" width="3.88671875" style="4" customWidth="1"/>
    <col min="8529" max="8529" width="3.44140625" style="4" customWidth="1"/>
    <col min="8530" max="8530" width="4" style="4" customWidth="1"/>
    <col min="8531" max="8531" width="4.109375" style="4" customWidth="1"/>
    <col min="8532" max="8715" width="8.88671875" style="4"/>
    <col min="8716" max="8716" width="12.44140625" style="4" customWidth="1"/>
    <col min="8717" max="8717" width="8.109375" style="4" customWidth="1"/>
    <col min="8718" max="8718" width="10.6640625" style="4" customWidth="1"/>
    <col min="8719" max="8719" width="5.109375" style="4" customWidth="1"/>
    <col min="8720" max="8720" width="4.109375" style="4" customWidth="1"/>
    <col min="8721" max="8721" width="3.6640625" style="4" customWidth="1"/>
    <col min="8722" max="8722" width="3.109375" style="4" customWidth="1"/>
    <col min="8723" max="8724" width="2.33203125" style="4" customWidth="1"/>
    <col min="8725" max="8730" width="2.6640625" style="4" customWidth="1"/>
    <col min="8731" max="8731" width="4.6640625" style="4" customWidth="1"/>
    <col min="8732" max="8732" width="4.44140625" style="4" customWidth="1"/>
    <col min="8733" max="8733" width="2.44140625" style="4" customWidth="1"/>
    <col min="8734" max="8734" width="3" style="4" customWidth="1"/>
    <col min="8735" max="8735" width="3.33203125" style="4" customWidth="1"/>
    <col min="8736" max="8736" width="3.6640625" style="4" customWidth="1"/>
    <col min="8737" max="8742" width="2.44140625" style="4" customWidth="1"/>
    <col min="8743" max="8743" width="3.6640625" style="4" customWidth="1"/>
    <col min="8744" max="8748" width="2.44140625" style="4" customWidth="1"/>
    <col min="8749" max="8749" width="3.44140625" style="4" customWidth="1"/>
    <col min="8750" max="8750" width="0" style="4" hidden="1" customWidth="1"/>
    <col min="8751" max="8751" width="4.44140625" style="4" customWidth="1"/>
    <col min="8752" max="8752" width="0" style="4" hidden="1" customWidth="1"/>
    <col min="8753" max="8753" width="3.33203125" style="4" customWidth="1"/>
    <col min="8754" max="8754" width="0" style="4" hidden="1" customWidth="1"/>
    <col min="8755" max="8755" width="3.33203125" style="4" customWidth="1"/>
    <col min="8756" max="8756" width="0" style="4" hidden="1" customWidth="1"/>
    <col min="8757" max="8757" width="3.33203125" style="4" customWidth="1"/>
    <col min="8758" max="8760" width="2.44140625" style="4" customWidth="1"/>
    <col min="8761" max="8761" width="4" style="4" customWidth="1"/>
    <col min="8762" max="8762" width="3.33203125" style="4" customWidth="1"/>
    <col min="8763" max="8763" width="0" style="4" hidden="1" customWidth="1"/>
    <col min="8764" max="8764" width="3.6640625" style="4" customWidth="1"/>
    <col min="8765" max="8766" width="0" style="4" hidden="1" customWidth="1"/>
    <col min="8767" max="8767" width="4.44140625" style="4" customWidth="1"/>
    <col min="8768" max="8768" width="7" style="4" customWidth="1"/>
    <col min="8769" max="8769" width="4.44140625" style="4" customWidth="1"/>
    <col min="8770" max="8770" width="2.44140625" style="4" customWidth="1"/>
    <col min="8771" max="8771" width="3.109375" style="4" customWidth="1"/>
    <col min="8772" max="8777" width="3.44140625" style="4" customWidth="1"/>
    <col min="8778" max="8778" width="7.44140625" style="4" customWidth="1"/>
    <col min="8779" max="8779" width="4.33203125" style="4" customWidth="1"/>
    <col min="8780" max="8782" width="4" style="4" customWidth="1"/>
    <col min="8783" max="8783" width="4.109375" style="4" customWidth="1"/>
    <col min="8784" max="8784" width="3.88671875" style="4" customWidth="1"/>
    <col min="8785" max="8785" width="3.44140625" style="4" customWidth="1"/>
    <col min="8786" max="8786" width="4" style="4" customWidth="1"/>
    <col min="8787" max="8787" width="4.109375" style="4" customWidth="1"/>
    <col min="8788" max="8971" width="8.88671875" style="4"/>
    <col min="8972" max="8972" width="12.44140625" style="4" customWidth="1"/>
    <col min="8973" max="8973" width="8.109375" style="4" customWidth="1"/>
    <col min="8974" max="8974" width="10.6640625" style="4" customWidth="1"/>
    <col min="8975" max="8975" width="5.109375" style="4" customWidth="1"/>
    <col min="8976" max="8976" width="4.109375" style="4" customWidth="1"/>
    <col min="8977" max="8977" width="3.6640625" style="4" customWidth="1"/>
    <col min="8978" max="8978" width="3.109375" style="4" customWidth="1"/>
    <col min="8979" max="8980" width="2.33203125" style="4" customWidth="1"/>
    <col min="8981" max="8986" width="2.6640625" style="4" customWidth="1"/>
    <col min="8987" max="8987" width="4.6640625" style="4" customWidth="1"/>
    <col min="8988" max="8988" width="4.44140625" style="4" customWidth="1"/>
    <col min="8989" max="8989" width="2.44140625" style="4" customWidth="1"/>
    <col min="8990" max="8990" width="3" style="4" customWidth="1"/>
    <col min="8991" max="8991" width="3.33203125" style="4" customWidth="1"/>
    <col min="8992" max="8992" width="3.6640625" style="4" customWidth="1"/>
    <col min="8993" max="8998" width="2.44140625" style="4" customWidth="1"/>
    <col min="8999" max="8999" width="3.6640625" style="4" customWidth="1"/>
    <col min="9000" max="9004" width="2.44140625" style="4" customWidth="1"/>
    <col min="9005" max="9005" width="3.44140625" style="4" customWidth="1"/>
    <col min="9006" max="9006" width="0" style="4" hidden="1" customWidth="1"/>
    <col min="9007" max="9007" width="4.44140625" style="4" customWidth="1"/>
    <col min="9008" max="9008" width="0" style="4" hidden="1" customWidth="1"/>
    <col min="9009" max="9009" width="3.33203125" style="4" customWidth="1"/>
    <col min="9010" max="9010" width="0" style="4" hidden="1" customWidth="1"/>
    <col min="9011" max="9011" width="3.33203125" style="4" customWidth="1"/>
    <col min="9012" max="9012" width="0" style="4" hidden="1" customWidth="1"/>
    <col min="9013" max="9013" width="3.33203125" style="4" customWidth="1"/>
    <col min="9014" max="9016" width="2.44140625" style="4" customWidth="1"/>
    <col min="9017" max="9017" width="4" style="4" customWidth="1"/>
    <col min="9018" max="9018" width="3.33203125" style="4" customWidth="1"/>
    <col min="9019" max="9019" width="0" style="4" hidden="1" customWidth="1"/>
    <col min="9020" max="9020" width="3.6640625" style="4" customWidth="1"/>
    <col min="9021" max="9022" width="0" style="4" hidden="1" customWidth="1"/>
    <col min="9023" max="9023" width="4.44140625" style="4" customWidth="1"/>
    <col min="9024" max="9024" width="7" style="4" customWidth="1"/>
    <col min="9025" max="9025" width="4.44140625" style="4" customWidth="1"/>
    <col min="9026" max="9026" width="2.44140625" style="4" customWidth="1"/>
    <col min="9027" max="9027" width="3.109375" style="4" customWidth="1"/>
    <col min="9028" max="9033" width="3.44140625" style="4" customWidth="1"/>
    <col min="9034" max="9034" width="7.44140625" style="4" customWidth="1"/>
    <col min="9035" max="9035" width="4.33203125" style="4" customWidth="1"/>
    <col min="9036" max="9038" width="4" style="4" customWidth="1"/>
    <col min="9039" max="9039" width="4.109375" style="4" customWidth="1"/>
    <col min="9040" max="9040" width="3.88671875" style="4" customWidth="1"/>
    <col min="9041" max="9041" width="3.44140625" style="4" customWidth="1"/>
    <col min="9042" max="9042" width="4" style="4" customWidth="1"/>
    <col min="9043" max="9043" width="4.109375" style="4" customWidth="1"/>
    <col min="9044" max="9227" width="8.88671875" style="4"/>
    <col min="9228" max="9228" width="12.44140625" style="4" customWidth="1"/>
    <col min="9229" max="9229" width="8.109375" style="4" customWidth="1"/>
    <col min="9230" max="9230" width="10.6640625" style="4" customWidth="1"/>
    <col min="9231" max="9231" width="5.109375" style="4" customWidth="1"/>
    <col min="9232" max="9232" width="4.109375" style="4" customWidth="1"/>
    <col min="9233" max="9233" width="3.6640625" style="4" customWidth="1"/>
    <col min="9234" max="9234" width="3.109375" style="4" customWidth="1"/>
    <col min="9235" max="9236" width="2.33203125" style="4" customWidth="1"/>
    <col min="9237" max="9242" width="2.6640625" style="4" customWidth="1"/>
    <col min="9243" max="9243" width="4.6640625" style="4" customWidth="1"/>
    <col min="9244" max="9244" width="4.44140625" style="4" customWidth="1"/>
    <col min="9245" max="9245" width="2.44140625" style="4" customWidth="1"/>
    <col min="9246" max="9246" width="3" style="4" customWidth="1"/>
    <col min="9247" max="9247" width="3.33203125" style="4" customWidth="1"/>
    <col min="9248" max="9248" width="3.6640625" style="4" customWidth="1"/>
    <col min="9249" max="9254" width="2.44140625" style="4" customWidth="1"/>
    <col min="9255" max="9255" width="3.6640625" style="4" customWidth="1"/>
    <col min="9256" max="9260" width="2.44140625" style="4" customWidth="1"/>
    <col min="9261" max="9261" width="3.44140625" style="4" customWidth="1"/>
    <col min="9262" max="9262" width="0" style="4" hidden="1" customWidth="1"/>
    <col min="9263" max="9263" width="4.44140625" style="4" customWidth="1"/>
    <col min="9264" max="9264" width="0" style="4" hidden="1" customWidth="1"/>
    <col min="9265" max="9265" width="3.33203125" style="4" customWidth="1"/>
    <col min="9266" max="9266" width="0" style="4" hidden="1" customWidth="1"/>
    <col min="9267" max="9267" width="3.33203125" style="4" customWidth="1"/>
    <col min="9268" max="9268" width="0" style="4" hidden="1" customWidth="1"/>
    <col min="9269" max="9269" width="3.33203125" style="4" customWidth="1"/>
    <col min="9270" max="9272" width="2.44140625" style="4" customWidth="1"/>
    <col min="9273" max="9273" width="4" style="4" customWidth="1"/>
    <col min="9274" max="9274" width="3.33203125" style="4" customWidth="1"/>
    <col min="9275" max="9275" width="0" style="4" hidden="1" customWidth="1"/>
    <col min="9276" max="9276" width="3.6640625" style="4" customWidth="1"/>
    <col min="9277" max="9278" width="0" style="4" hidden="1" customWidth="1"/>
    <col min="9279" max="9279" width="4.44140625" style="4" customWidth="1"/>
    <col min="9280" max="9280" width="7" style="4" customWidth="1"/>
    <col min="9281" max="9281" width="4.44140625" style="4" customWidth="1"/>
    <col min="9282" max="9282" width="2.44140625" style="4" customWidth="1"/>
    <col min="9283" max="9283" width="3.109375" style="4" customWidth="1"/>
    <col min="9284" max="9289" width="3.44140625" style="4" customWidth="1"/>
    <col min="9290" max="9290" width="7.44140625" style="4" customWidth="1"/>
    <col min="9291" max="9291" width="4.33203125" style="4" customWidth="1"/>
    <col min="9292" max="9294" width="4" style="4" customWidth="1"/>
    <col min="9295" max="9295" width="4.109375" style="4" customWidth="1"/>
    <col min="9296" max="9296" width="3.88671875" style="4" customWidth="1"/>
    <col min="9297" max="9297" width="3.44140625" style="4" customWidth="1"/>
    <col min="9298" max="9298" width="4" style="4" customWidth="1"/>
    <col min="9299" max="9299" width="4.109375" style="4" customWidth="1"/>
    <col min="9300" max="9483" width="8.88671875" style="4"/>
    <col min="9484" max="9484" width="12.44140625" style="4" customWidth="1"/>
    <col min="9485" max="9485" width="8.109375" style="4" customWidth="1"/>
    <col min="9486" max="9486" width="10.6640625" style="4" customWidth="1"/>
    <col min="9487" max="9487" width="5.109375" style="4" customWidth="1"/>
    <col min="9488" max="9488" width="4.109375" style="4" customWidth="1"/>
    <col min="9489" max="9489" width="3.6640625" style="4" customWidth="1"/>
    <col min="9490" max="9490" width="3.109375" style="4" customWidth="1"/>
    <col min="9491" max="9492" width="2.33203125" style="4" customWidth="1"/>
    <col min="9493" max="9498" width="2.6640625" style="4" customWidth="1"/>
    <col min="9499" max="9499" width="4.6640625" style="4" customWidth="1"/>
    <col min="9500" max="9500" width="4.44140625" style="4" customWidth="1"/>
    <col min="9501" max="9501" width="2.44140625" style="4" customWidth="1"/>
    <col min="9502" max="9502" width="3" style="4" customWidth="1"/>
    <col min="9503" max="9503" width="3.33203125" style="4" customWidth="1"/>
    <col min="9504" max="9504" width="3.6640625" style="4" customWidth="1"/>
    <col min="9505" max="9510" width="2.44140625" style="4" customWidth="1"/>
    <col min="9511" max="9511" width="3.6640625" style="4" customWidth="1"/>
    <col min="9512" max="9516" width="2.44140625" style="4" customWidth="1"/>
    <col min="9517" max="9517" width="3.44140625" style="4" customWidth="1"/>
    <col min="9518" max="9518" width="0" style="4" hidden="1" customWidth="1"/>
    <col min="9519" max="9519" width="4.44140625" style="4" customWidth="1"/>
    <col min="9520" max="9520" width="0" style="4" hidden="1" customWidth="1"/>
    <col min="9521" max="9521" width="3.33203125" style="4" customWidth="1"/>
    <col min="9522" max="9522" width="0" style="4" hidden="1" customWidth="1"/>
    <col min="9523" max="9523" width="3.33203125" style="4" customWidth="1"/>
    <col min="9524" max="9524" width="0" style="4" hidden="1" customWidth="1"/>
    <col min="9525" max="9525" width="3.33203125" style="4" customWidth="1"/>
    <col min="9526" max="9528" width="2.44140625" style="4" customWidth="1"/>
    <col min="9529" max="9529" width="4" style="4" customWidth="1"/>
    <col min="9530" max="9530" width="3.33203125" style="4" customWidth="1"/>
    <col min="9531" max="9531" width="0" style="4" hidden="1" customWidth="1"/>
    <col min="9532" max="9532" width="3.6640625" style="4" customWidth="1"/>
    <col min="9533" max="9534" width="0" style="4" hidden="1" customWidth="1"/>
    <col min="9535" max="9535" width="4.44140625" style="4" customWidth="1"/>
    <col min="9536" max="9536" width="7" style="4" customWidth="1"/>
    <col min="9537" max="9537" width="4.44140625" style="4" customWidth="1"/>
    <col min="9538" max="9538" width="2.44140625" style="4" customWidth="1"/>
    <col min="9539" max="9539" width="3.109375" style="4" customWidth="1"/>
    <col min="9540" max="9545" width="3.44140625" style="4" customWidth="1"/>
    <col min="9546" max="9546" width="7.44140625" style="4" customWidth="1"/>
    <col min="9547" max="9547" width="4.33203125" style="4" customWidth="1"/>
    <col min="9548" max="9550" width="4" style="4" customWidth="1"/>
    <col min="9551" max="9551" width="4.109375" style="4" customWidth="1"/>
    <col min="9552" max="9552" width="3.88671875" style="4" customWidth="1"/>
    <col min="9553" max="9553" width="3.44140625" style="4" customWidth="1"/>
    <col min="9554" max="9554" width="4" style="4" customWidth="1"/>
    <col min="9555" max="9555" width="4.109375" style="4" customWidth="1"/>
    <col min="9556" max="9739" width="8.88671875" style="4"/>
    <col min="9740" max="9740" width="12.44140625" style="4" customWidth="1"/>
    <col min="9741" max="9741" width="8.109375" style="4" customWidth="1"/>
    <col min="9742" max="9742" width="10.6640625" style="4" customWidth="1"/>
    <col min="9743" max="9743" width="5.109375" style="4" customWidth="1"/>
    <col min="9744" max="9744" width="4.109375" style="4" customWidth="1"/>
    <col min="9745" max="9745" width="3.6640625" style="4" customWidth="1"/>
    <col min="9746" max="9746" width="3.109375" style="4" customWidth="1"/>
    <col min="9747" max="9748" width="2.33203125" style="4" customWidth="1"/>
    <col min="9749" max="9754" width="2.6640625" style="4" customWidth="1"/>
    <col min="9755" max="9755" width="4.6640625" style="4" customWidth="1"/>
    <col min="9756" max="9756" width="4.44140625" style="4" customWidth="1"/>
    <col min="9757" max="9757" width="2.44140625" style="4" customWidth="1"/>
    <col min="9758" max="9758" width="3" style="4" customWidth="1"/>
    <col min="9759" max="9759" width="3.33203125" style="4" customWidth="1"/>
    <col min="9760" max="9760" width="3.6640625" style="4" customWidth="1"/>
    <col min="9761" max="9766" width="2.44140625" style="4" customWidth="1"/>
    <col min="9767" max="9767" width="3.6640625" style="4" customWidth="1"/>
    <col min="9768" max="9772" width="2.44140625" style="4" customWidth="1"/>
    <col min="9773" max="9773" width="3.44140625" style="4" customWidth="1"/>
    <col min="9774" max="9774" width="0" style="4" hidden="1" customWidth="1"/>
    <col min="9775" max="9775" width="4.44140625" style="4" customWidth="1"/>
    <col min="9776" max="9776" width="0" style="4" hidden="1" customWidth="1"/>
    <col min="9777" max="9777" width="3.33203125" style="4" customWidth="1"/>
    <col min="9778" max="9778" width="0" style="4" hidden="1" customWidth="1"/>
    <col min="9779" max="9779" width="3.33203125" style="4" customWidth="1"/>
    <col min="9780" max="9780" width="0" style="4" hidden="1" customWidth="1"/>
    <col min="9781" max="9781" width="3.33203125" style="4" customWidth="1"/>
    <col min="9782" max="9784" width="2.44140625" style="4" customWidth="1"/>
    <col min="9785" max="9785" width="4" style="4" customWidth="1"/>
    <col min="9786" max="9786" width="3.33203125" style="4" customWidth="1"/>
    <col min="9787" max="9787" width="0" style="4" hidden="1" customWidth="1"/>
    <col min="9788" max="9788" width="3.6640625" style="4" customWidth="1"/>
    <col min="9789" max="9790" width="0" style="4" hidden="1" customWidth="1"/>
    <col min="9791" max="9791" width="4.44140625" style="4" customWidth="1"/>
    <col min="9792" max="9792" width="7" style="4" customWidth="1"/>
    <col min="9793" max="9793" width="4.44140625" style="4" customWidth="1"/>
    <col min="9794" max="9794" width="2.44140625" style="4" customWidth="1"/>
    <col min="9795" max="9795" width="3.109375" style="4" customWidth="1"/>
    <col min="9796" max="9801" width="3.44140625" style="4" customWidth="1"/>
    <col min="9802" max="9802" width="7.44140625" style="4" customWidth="1"/>
    <col min="9803" max="9803" width="4.33203125" style="4" customWidth="1"/>
    <col min="9804" max="9806" width="4" style="4" customWidth="1"/>
    <col min="9807" max="9807" width="4.109375" style="4" customWidth="1"/>
    <col min="9808" max="9808" width="3.88671875" style="4" customWidth="1"/>
    <col min="9809" max="9809" width="3.44140625" style="4" customWidth="1"/>
    <col min="9810" max="9810" width="4" style="4" customWidth="1"/>
    <col min="9811" max="9811" width="4.109375" style="4" customWidth="1"/>
    <col min="9812" max="9995" width="8.88671875" style="4"/>
    <col min="9996" max="9996" width="12.44140625" style="4" customWidth="1"/>
    <col min="9997" max="9997" width="8.109375" style="4" customWidth="1"/>
    <col min="9998" max="9998" width="10.6640625" style="4" customWidth="1"/>
    <col min="9999" max="9999" width="5.109375" style="4" customWidth="1"/>
    <col min="10000" max="10000" width="4.109375" style="4" customWidth="1"/>
    <col min="10001" max="10001" width="3.6640625" style="4" customWidth="1"/>
    <col min="10002" max="10002" width="3.109375" style="4" customWidth="1"/>
    <col min="10003" max="10004" width="2.33203125" style="4" customWidth="1"/>
    <col min="10005" max="10010" width="2.6640625" style="4" customWidth="1"/>
    <col min="10011" max="10011" width="4.6640625" style="4" customWidth="1"/>
    <col min="10012" max="10012" width="4.44140625" style="4" customWidth="1"/>
    <col min="10013" max="10013" width="2.44140625" style="4" customWidth="1"/>
    <col min="10014" max="10014" width="3" style="4" customWidth="1"/>
    <col min="10015" max="10015" width="3.33203125" style="4" customWidth="1"/>
    <col min="10016" max="10016" width="3.6640625" style="4" customWidth="1"/>
    <col min="10017" max="10022" width="2.44140625" style="4" customWidth="1"/>
    <col min="10023" max="10023" width="3.6640625" style="4" customWidth="1"/>
    <col min="10024" max="10028" width="2.44140625" style="4" customWidth="1"/>
    <col min="10029" max="10029" width="3.44140625" style="4" customWidth="1"/>
    <col min="10030" max="10030" width="0" style="4" hidden="1" customWidth="1"/>
    <col min="10031" max="10031" width="4.44140625" style="4" customWidth="1"/>
    <col min="10032" max="10032" width="0" style="4" hidden="1" customWidth="1"/>
    <col min="10033" max="10033" width="3.33203125" style="4" customWidth="1"/>
    <col min="10034" max="10034" width="0" style="4" hidden="1" customWidth="1"/>
    <col min="10035" max="10035" width="3.33203125" style="4" customWidth="1"/>
    <col min="10036" max="10036" width="0" style="4" hidden="1" customWidth="1"/>
    <col min="10037" max="10037" width="3.33203125" style="4" customWidth="1"/>
    <col min="10038" max="10040" width="2.44140625" style="4" customWidth="1"/>
    <col min="10041" max="10041" width="4" style="4" customWidth="1"/>
    <col min="10042" max="10042" width="3.33203125" style="4" customWidth="1"/>
    <col min="10043" max="10043" width="0" style="4" hidden="1" customWidth="1"/>
    <col min="10044" max="10044" width="3.6640625" style="4" customWidth="1"/>
    <col min="10045" max="10046" width="0" style="4" hidden="1" customWidth="1"/>
    <col min="10047" max="10047" width="4.44140625" style="4" customWidth="1"/>
    <col min="10048" max="10048" width="7" style="4" customWidth="1"/>
    <col min="10049" max="10049" width="4.44140625" style="4" customWidth="1"/>
    <col min="10050" max="10050" width="2.44140625" style="4" customWidth="1"/>
    <col min="10051" max="10051" width="3.109375" style="4" customWidth="1"/>
    <col min="10052" max="10057" width="3.44140625" style="4" customWidth="1"/>
    <col min="10058" max="10058" width="7.44140625" style="4" customWidth="1"/>
    <col min="10059" max="10059" width="4.33203125" style="4" customWidth="1"/>
    <col min="10060" max="10062" width="4" style="4" customWidth="1"/>
    <col min="10063" max="10063" width="4.109375" style="4" customWidth="1"/>
    <col min="10064" max="10064" width="3.88671875" style="4" customWidth="1"/>
    <col min="10065" max="10065" width="3.44140625" style="4" customWidth="1"/>
    <col min="10066" max="10066" width="4" style="4" customWidth="1"/>
    <col min="10067" max="10067" width="4.109375" style="4" customWidth="1"/>
    <col min="10068" max="10251" width="8.88671875" style="4"/>
    <col min="10252" max="10252" width="12.44140625" style="4" customWidth="1"/>
    <col min="10253" max="10253" width="8.109375" style="4" customWidth="1"/>
    <col min="10254" max="10254" width="10.6640625" style="4" customWidth="1"/>
    <col min="10255" max="10255" width="5.109375" style="4" customWidth="1"/>
    <col min="10256" max="10256" width="4.109375" style="4" customWidth="1"/>
    <col min="10257" max="10257" width="3.6640625" style="4" customWidth="1"/>
    <col min="10258" max="10258" width="3.109375" style="4" customWidth="1"/>
    <col min="10259" max="10260" width="2.33203125" style="4" customWidth="1"/>
    <col min="10261" max="10266" width="2.6640625" style="4" customWidth="1"/>
    <col min="10267" max="10267" width="4.6640625" style="4" customWidth="1"/>
    <col min="10268" max="10268" width="4.44140625" style="4" customWidth="1"/>
    <col min="10269" max="10269" width="2.44140625" style="4" customWidth="1"/>
    <col min="10270" max="10270" width="3" style="4" customWidth="1"/>
    <col min="10271" max="10271" width="3.33203125" style="4" customWidth="1"/>
    <col min="10272" max="10272" width="3.6640625" style="4" customWidth="1"/>
    <col min="10273" max="10278" width="2.44140625" style="4" customWidth="1"/>
    <col min="10279" max="10279" width="3.6640625" style="4" customWidth="1"/>
    <col min="10280" max="10284" width="2.44140625" style="4" customWidth="1"/>
    <col min="10285" max="10285" width="3.44140625" style="4" customWidth="1"/>
    <col min="10286" max="10286" width="0" style="4" hidden="1" customWidth="1"/>
    <col min="10287" max="10287" width="4.44140625" style="4" customWidth="1"/>
    <col min="10288" max="10288" width="0" style="4" hidden="1" customWidth="1"/>
    <col min="10289" max="10289" width="3.33203125" style="4" customWidth="1"/>
    <col min="10290" max="10290" width="0" style="4" hidden="1" customWidth="1"/>
    <col min="10291" max="10291" width="3.33203125" style="4" customWidth="1"/>
    <col min="10292" max="10292" width="0" style="4" hidden="1" customWidth="1"/>
    <col min="10293" max="10293" width="3.33203125" style="4" customWidth="1"/>
    <col min="10294" max="10296" width="2.44140625" style="4" customWidth="1"/>
    <col min="10297" max="10297" width="4" style="4" customWidth="1"/>
    <col min="10298" max="10298" width="3.33203125" style="4" customWidth="1"/>
    <col min="10299" max="10299" width="0" style="4" hidden="1" customWidth="1"/>
    <col min="10300" max="10300" width="3.6640625" style="4" customWidth="1"/>
    <col min="10301" max="10302" width="0" style="4" hidden="1" customWidth="1"/>
    <col min="10303" max="10303" width="4.44140625" style="4" customWidth="1"/>
    <col min="10304" max="10304" width="7" style="4" customWidth="1"/>
    <col min="10305" max="10305" width="4.44140625" style="4" customWidth="1"/>
    <col min="10306" max="10306" width="2.44140625" style="4" customWidth="1"/>
    <col min="10307" max="10307" width="3.109375" style="4" customWidth="1"/>
    <col min="10308" max="10313" width="3.44140625" style="4" customWidth="1"/>
    <col min="10314" max="10314" width="7.44140625" style="4" customWidth="1"/>
    <col min="10315" max="10315" width="4.33203125" style="4" customWidth="1"/>
    <col min="10316" max="10318" width="4" style="4" customWidth="1"/>
    <col min="10319" max="10319" width="4.109375" style="4" customWidth="1"/>
    <col min="10320" max="10320" width="3.88671875" style="4" customWidth="1"/>
    <col min="10321" max="10321" width="3.44140625" style="4" customWidth="1"/>
    <col min="10322" max="10322" width="4" style="4" customWidth="1"/>
    <col min="10323" max="10323" width="4.109375" style="4" customWidth="1"/>
    <col min="10324" max="10507" width="8.88671875" style="4"/>
    <col min="10508" max="10508" width="12.44140625" style="4" customWidth="1"/>
    <col min="10509" max="10509" width="8.109375" style="4" customWidth="1"/>
    <col min="10510" max="10510" width="10.6640625" style="4" customWidth="1"/>
    <col min="10511" max="10511" width="5.109375" style="4" customWidth="1"/>
    <col min="10512" max="10512" width="4.109375" style="4" customWidth="1"/>
    <col min="10513" max="10513" width="3.6640625" style="4" customWidth="1"/>
    <col min="10514" max="10514" width="3.109375" style="4" customWidth="1"/>
    <col min="10515" max="10516" width="2.33203125" style="4" customWidth="1"/>
    <col min="10517" max="10522" width="2.6640625" style="4" customWidth="1"/>
    <col min="10523" max="10523" width="4.6640625" style="4" customWidth="1"/>
    <col min="10524" max="10524" width="4.44140625" style="4" customWidth="1"/>
    <col min="10525" max="10525" width="2.44140625" style="4" customWidth="1"/>
    <col min="10526" max="10526" width="3" style="4" customWidth="1"/>
    <col min="10527" max="10527" width="3.33203125" style="4" customWidth="1"/>
    <col min="10528" max="10528" width="3.6640625" style="4" customWidth="1"/>
    <col min="10529" max="10534" width="2.44140625" style="4" customWidth="1"/>
    <col min="10535" max="10535" width="3.6640625" style="4" customWidth="1"/>
    <col min="10536" max="10540" width="2.44140625" style="4" customWidth="1"/>
    <col min="10541" max="10541" width="3.44140625" style="4" customWidth="1"/>
    <col min="10542" max="10542" width="0" style="4" hidden="1" customWidth="1"/>
    <col min="10543" max="10543" width="4.44140625" style="4" customWidth="1"/>
    <col min="10544" max="10544" width="0" style="4" hidden="1" customWidth="1"/>
    <col min="10545" max="10545" width="3.33203125" style="4" customWidth="1"/>
    <col min="10546" max="10546" width="0" style="4" hidden="1" customWidth="1"/>
    <col min="10547" max="10547" width="3.33203125" style="4" customWidth="1"/>
    <col min="10548" max="10548" width="0" style="4" hidden="1" customWidth="1"/>
    <col min="10549" max="10549" width="3.33203125" style="4" customWidth="1"/>
    <col min="10550" max="10552" width="2.44140625" style="4" customWidth="1"/>
    <col min="10553" max="10553" width="4" style="4" customWidth="1"/>
    <col min="10554" max="10554" width="3.33203125" style="4" customWidth="1"/>
    <col min="10555" max="10555" width="0" style="4" hidden="1" customWidth="1"/>
    <col min="10556" max="10556" width="3.6640625" style="4" customWidth="1"/>
    <col min="10557" max="10558" width="0" style="4" hidden="1" customWidth="1"/>
    <col min="10559" max="10559" width="4.44140625" style="4" customWidth="1"/>
    <col min="10560" max="10560" width="7" style="4" customWidth="1"/>
    <col min="10561" max="10561" width="4.44140625" style="4" customWidth="1"/>
    <col min="10562" max="10562" width="2.44140625" style="4" customWidth="1"/>
    <col min="10563" max="10563" width="3.109375" style="4" customWidth="1"/>
    <col min="10564" max="10569" width="3.44140625" style="4" customWidth="1"/>
    <col min="10570" max="10570" width="7.44140625" style="4" customWidth="1"/>
    <col min="10571" max="10571" width="4.33203125" style="4" customWidth="1"/>
    <col min="10572" max="10574" width="4" style="4" customWidth="1"/>
    <col min="10575" max="10575" width="4.109375" style="4" customWidth="1"/>
    <col min="10576" max="10576" width="3.88671875" style="4" customWidth="1"/>
    <col min="10577" max="10577" width="3.44140625" style="4" customWidth="1"/>
    <col min="10578" max="10578" width="4" style="4" customWidth="1"/>
    <col min="10579" max="10579" width="4.109375" style="4" customWidth="1"/>
    <col min="10580" max="10763" width="8.88671875" style="4"/>
    <col min="10764" max="10764" width="12.44140625" style="4" customWidth="1"/>
    <col min="10765" max="10765" width="8.109375" style="4" customWidth="1"/>
    <col min="10766" max="10766" width="10.6640625" style="4" customWidth="1"/>
    <col min="10767" max="10767" width="5.109375" style="4" customWidth="1"/>
    <col min="10768" max="10768" width="4.109375" style="4" customWidth="1"/>
    <col min="10769" max="10769" width="3.6640625" style="4" customWidth="1"/>
    <col min="10770" max="10770" width="3.109375" style="4" customWidth="1"/>
    <col min="10771" max="10772" width="2.33203125" style="4" customWidth="1"/>
    <col min="10773" max="10778" width="2.6640625" style="4" customWidth="1"/>
    <col min="10779" max="10779" width="4.6640625" style="4" customWidth="1"/>
    <col min="10780" max="10780" width="4.44140625" style="4" customWidth="1"/>
    <col min="10781" max="10781" width="2.44140625" style="4" customWidth="1"/>
    <col min="10782" max="10782" width="3" style="4" customWidth="1"/>
    <col min="10783" max="10783" width="3.33203125" style="4" customWidth="1"/>
    <col min="10784" max="10784" width="3.6640625" style="4" customWidth="1"/>
    <col min="10785" max="10790" width="2.44140625" style="4" customWidth="1"/>
    <col min="10791" max="10791" width="3.6640625" style="4" customWidth="1"/>
    <col min="10792" max="10796" width="2.44140625" style="4" customWidth="1"/>
    <col min="10797" max="10797" width="3.44140625" style="4" customWidth="1"/>
    <col min="10798" max="10798" width="0" style="4" hidden="1" customWidth="1"/>
    <col min="10799" max="10799" width="4.44140625" style="4" customWidth="1"/>
    <col min="10800" max="10800" width="0" style="4" hidden="1" customWidth="1"/>
    <col min="10801" max="10801" width="3.33203125" style="4" customWidth="1"/>
    <col min="10802" max="10802" width="0" style="4" hidden="1" customWidth="1"/>
    <col min="10803" max="10803" width="3.33203125" style="4" customWidth="1"/>
    <col min="10804" max="10804" width="0" style="4" hidden="1" customWidth="1"/>
    <col min="10805" max="10805" width="3.33203125" style="4" customWidth="1"/>
    <col min="10806" max="10808" width="2.44140625" style="4" customWidth="1"/>
    <col min="10809" max="10809" width="4" style="4" customWidth="1"/>
    <col min="10810" max="10810" width="3.33203125" style="4" customWidth="1"/>
    <col min="10811" max="10811" width="0" style="4" hidden="1" customWidth="1"/>
    <col min="10812" max="10812" width="3.6640625" style="4" customWidth="1"/>
    <col min="10813" max="10814" width="0" style="4" hidden="1" customWidth="1"/>
    <col min="10815" max="10815" width="4.44140625" style="4" customWidth="1"/>
    <col min="10816" max="10816" width="7" style="4" customWidth="1"/>
    <col min="10817" max="10817" width="4.44140625" style="4" customWidth="1"/>
    <col min="10818" max="10818" width="2.44140625" style="4" customWidth="1"/>
    <col min="10819" max="10819" width="3.109375" style="4" customWidth="1"/>
    <col min="10820" max="10825" width="3.44140625" style="4" customWidth="1"/>
    <col min="10826" max="10826" width="7.44140625" style="4" customWidth="1"/>
    <col min="10827" max="10827" width="4.33203125" style="4" customWidth="1"/>
    <col min="10828" max="10830" width="4" style="4" customWidth="1"/>
    <col min="10831" max="10831" width="4.109375" style="4" customWidth="1"/>
    <col min="10832" max="10832" width="3.88671875" style="4" customWidth="1"/>
    <col min="10833" max="10833" width="3.44140625" style="4" customWidth="1"/>
    <col min="10834" max="10834" width="4" style="4" customWidth="1"/>
    <col min="10835" max="10835" width="4.109375" style="4" customWidth="1"/>
    <col min="10836" max="11019" width="8.88671875" style="4"/>
    <col min="11020" max="11020" width="12.44140625" style="4" customWidth="1"/>
    <col min="11021" max="11021" width="8.109375" style="4" customWidth="1"/>
    <col min="11022" max="11022" width="10.6640625" style="4" customWidth="1"/>
    <col min="11023" max="11023" width="5.109375" style="4" customWidth="1"/>
    <col min="11024" max="11024" width="4.109375" style="4" customWidth="1"/>
    <col min="11025" max="11025" width="3.6640625" style="4" customWidth="1"/>
    <col min="11026" max="11026" width="3.109375" style="4" customWidth="1"/>
    <col min="11027" max="11028" width="2.33203125" style="4" customWidth="1"/>
    <col min="11029" max="11034" width="2.6640625" style="4" customWidth="1"/>
    <col min="11035" max="11035" width="4.6640625" style="4" customWidth="1"/>
    <col min="11036" max="11036" width="4.44140625" style="4" customWidth="1"/>
    <col min="11037" max="11037" width="2.44140625" style="4" customWidth="1"/>
    <col min="11038" max="11038" width="3" style="4" customWidth="1"/>
    <col min="11039" max="11039" width="3.33203125" style="4" customWidth="1"/>
    <col min="11040" max="11040" width="3.6640625" style="4" customWidth="1"/>
    <col min="11041" max="11046" width="2.44140625" style="4" customWidth="1"/>
    <col min="11047" max="11047" width="3.6640625" style="4" customWidth="1"/>
    <col min="11048" max="11052" width="2.44140625" style="4" customWidth="1"/>
    <col min="11053" max="11053" width="3.44140625" style="4" customWidth="1"/>
    <col min="11054" max="11054" width="0" style="4" hidden="1" customWidth="1"/>
    <col min="11055" max="11055" width="4.44140625" style="4" customWidth="1"/>
    <col min="11056" max="11056" width="0" style="4" hidden="1" customWidth="1"/>
    <col min="11057" max="11057" width="3.33203125" style="4" customWidth="1"/>
    <col min="11058" max="11058" width="0" style="4" hidden="1" customWidth="1"/>
    <col min="11059" max="11059" width="3.33203125" style="4" customWidth="1"/>
    <col min="11060" max="11060" width="0" style="4" hidden="1" customWidth="1"/>
    <col min="11061" max="11061" width="3.33203125" style="4" customWidth="1"/>
    <col min="11062" max="11064" width="2.44140625" style="4" customWidth="1"/>
    <col min="11065" max="11065" width="4" style="4" customWidth="1"/>
    <col min="11066" max="11066" width="3.33203125" style="4" customWidth="1"/>
    <col min="11067" max="11067" width="0" style="4" hidden="1" customWidth="1"/>
    <col min="11068" max="11068" width="3.6640625" style="4" customWidth="1"/>
    <col min="11069" max="11070" width="0" style="4" hidden="1" customWidth="1"/>
    <col min="11071" max="11071" width="4.44140625" style="4" customWidth="1"/>
    <col min="11072" max="11072" width="7" style="4" customWidth="1"/>
    <col min="11073" max="11073" width="4.44140625" style="4" customWidth="1"/>
    <col min="11074" max="11074" width="2.44140625" style="4" customWidth="1"/>
    <col min="11075" max="11075" width="3.109375" style="4" customWidth="1"/>
    <col min="11076" max="11081" width="3.44140625" style="4" customWidth="1"/>
    <col min="11082" max="11082" width="7.44140625" style="4" customWidth="1"/>
    <col min="11083" max="11083" width="4.33203125" style="4" customWidth="1"/>
    <col min="11084" max="11086" width="4" style="4" customWidth="1"/>
    <col min="11087" max="11087" width="4.109375" style="4" customWidth="1"/>
    <col min="11088" max="11088" width="3.88671875" style="4" customWidth="1"/>
    <col min="11089" max="11089" width="3.44140625" style="4" customWidth="1"/>
    <col min="11090" max="11090" width="4" style="4" customWidth="1"/>
    <col min="11091" max="11091" width="4.109375" style="4" customWidth="1"/>
    <col min="11092" max="11275" width="8.88671875" style="4"/>
    <col min="11276" max="11276" width="12.44140625" style="4" customWidth="1"/>
    <col min="11277" max="11277" width="8.109375" style="4" customWidth="1"/>
    <col min="11278" max="11278" width="10.6640625" style="4" customWidth="1"/>
    <col min="11279" max="11279" width="5.109375" style="4" customWidth="1"/>
    <col min="11280" max="11280" width="4.109375" style="4" customWidth="1"/>
    <col min="11281" max="11281" width="3.6640625" style="4" customWidth="1"/>
    <col min="11282" max="11282" width="3.109375" style="4" customWidth="1"/>
    <col min="11283" max="11284" width="2.33203125" style="4" customWidth="1"/>
    <col min="11285" max="11290" width="2.6640625" style="4" customWidth="1"/>
    <col min="11291" max="11291" width="4.6640625" style="4" customWidth="1"/>
    <col min="11292" max="11292" width="4.44140625" style="4" customWidth="1"/>
    <col min="11293" max="11293" width="2.44140625" style="4" customWidth="1"/>
    <col min="11294" max="11294" width="3" style="4" customWidth="1"/>
    <col min="11295" max="11295" width="3.33203125" style="4" customWidth="1"/>
    <col min="11296" max="11296" width="3.6640625" style="4" customWidth="1"/>
    <col min="11297" max="11302" width="2.44140625" style="4" customWidth="1"/>
    <col min="11303" max="11303" width="3.6640625" style="4" customWidth="1"/>
    <col min="11304" max="11308" width="2.44140625" style="4" customWidth="1"/>
    <col min="11309" max="11309" width="3.44140625" style="4" customWidth="1"/>
    <col min="11310" max="11310" width="0" style="4" hidden="1" customWidth="1"/>
    <col min="11311" max="11311" width="4.44140625" style="4" customWidth="1"/>
    <col min="11312" max="11312" width="0" style="4" hidden="1" customWidth="1"/>
    <col min="11313" max="11313" width="3.33203125" style="4" customWidth="1"/>
    <col min="11314" max="11314" width="0" style="4" hidden="1" customWidth="1"/>
    <col min="11315" max="11315" width="3.33203125" style="4" customWidth="1"/>
    <col min="11316" max="11316" width="0" style="4" hidden="1" customWidth="1"/>
    <col min="11317" max="11317" width="3.33203125" style="4" customWidth="1"/>
    <col min="11318" max="11320" width="2.44140625" style="4" customWidth="1"/>
    <col min="11321" max="11321" width="4" style="4" customWidth="1"/>
    <col min="11322" max="11322" width="3.33203125" style="4" customWidth="1"/>
    <col min="11323" max="11323" width="0" style="4" hidden="1" customWidth="1"/>
    <col min="11324" max="11324" width="3.6640625" style="4" customWidth="1"/>
    <col min="11325" max="11326" width="0" style="4" hidden="1" customWidth="1"/>
    <col min="11327" max="11327" width="4.44140625" style="4" customWidth="1"/>
    <col min="11328" max="11328" width="7" style="4" customWidth="1"/>
    <col min="11329" max="11329" width="4.44140625" style="4" customWidth="1"/>
    <col min="11330" max="11330" width="2.44140625" style="4" customWidth="1"/>
    <col min="11331" max="11331" width="3.109375" style="4" customWidth="1"/>
    <col min="11332" max="11337" width="3.44140625" style="4" customWidth="1"/>
    <col min="11338" max="11338" width="7.44140625" style="4" customWidth="1"/>
    <col min="11339" max="11339" width="4.33203125" style="4" customWidth="1"/>
    <col min="11340" max="11342" width="4" style="4" customWidth="1"/>
    <col min="11343" max="11343" width="4.109375" style="4" customWidth="1"/>
    <col min="11344" max="11344" width="3.88671875" style="4" customWidth="1"/>
    <col min="11345" max="11345" width="3.44140625" style="4" customWidth="1"/>
    <col min="11346" max="11346" width="4" style="4" customWidth="1"/>
    <col min="11347" max="11347" width="4.109375" style="4" customWidth="1"/>
    <col min="11348" max="11531" width="8.88671875" style="4"/>
    <col min="11532" max="11532" width="12.44140625" style="4" customWidth="1"/>
    <col min="11533" max="11533" width="8.109375" style="4" customWidth="1"/>
    <col min="11534" max="11534" width="10.6640625" style="4" customWidth="1"/>
    <col min="11535" max="11535" width="5.109375" style="4" customWidth="1"/>
    <col min="11536" max="11536" width="4.109375" style="4" customWidth="1"/>
    <col min="11537" max="11537" width="3.6640625" style="4" customWidth="1"/>
    <col min="11538" max="11538" width="3.109375" style="4" customWidth="1"/>
    <col min="11539" max="11540" width="2.33203125" style="4" customWidth="1"/>
    <col min="11541" max="11546" width="2.6640625" style="4" customWidth="1"/>
    <col min="11547" max="11547" width="4.6640625" style="4" customWidth="1"/>
    <col min="11548" max="11548" width="4.44140625" style="4" customWidth="1"/>
    <col min="11549" max="11549" width="2.44140625" style="4" customWidth="1"/>
    <col min="11550" max="11550" width="3" style="4" customWidth="1"/>
    <col min="11551" max="11551" width="3.33203125" style="4" customWidth="1"/>
    <col min="11552" max="11552" width="3.6640625" style="4" customWidth="1"/>
    <col min="11553" max="11558" width="2.44140625" style="4" customWidth="1"/>
    <col min="11559" max="11559" width="3.6640625" style="4" customWidth="1"/>
    <col min="11560" max="11564" width="2.44140625" style="4" customWidth="1"/>
    <col min="11565" max="11565" width="3.44140625" style="4" customWidth="1"/>
    <col min="11566" max="11566" width="0" style="4" hidden="1" customWidth="1"/>
    <col min="11567" max="11567" width="4.44140625" style="4" customWidth="1"/>
    <col min="11568" max="11568" width="0" style="4" hidden="1" customWidth="1"/>
    <col min="11569" max="11569" width="3.33203125" style="4" customWidth="1"/>
    <col min="11570" max="11570" width="0" style="4" hidden="1" customWidth="1"/>
    <col min="11571" max="11571" width="3.33203125" style="4" customWidth="1"/>
    <col min="11572" max="11572" width="0" style="4" hidden="1" customWidth="1"/>
    <col min="11573" max="11573" width="3.33203125" style="4" customWidth="1"/>
    <col min="11574" max="11576" width="2.44140625" style="4" customWidth="1"/>
    <col min="11577" max="11577" width="4" style="4" customWidth="1"/>
    <col min="11578" max="11578" width="3.33203125" style="4" customWidth="1"/>
    <col min="11579" max="11579" width="0" style="4" hidden="1" customWidth="1"/>
    <col min="11580" max="11580" width="3.6640625" style="4" customWidth="1"/>
    <col min="11581" max="11582" width="0" style="4" hidden="1" customWidth="1"/>
    <col min="11583" max="11583" width="4.44140625" style="4" customWidth="1"/>
    <col min="11584" max="11584" width="7" style="4" customWidth="1"/>
    <col min="11585" max="11585" width="4.44140625" style="4" customWidth="1"/>
    <col min="11586" max="11586" width="2.44140625" style="4" customWidth="1"/>
    <col min="11587" max="11587" width="3.109375" style="4" customWidth="1"/>
    <col min="11588" max="11593" width="3.44140625" style="4" customWidth="1"/>
    <col min="11594" max="11594" width="7.44140625" style="4" customWidth="1"/>
    <col min="11595" max="11595" width="4.33203125" style="4" customWidth="1"/>
    <col min="11596" max="11598" width="4" style="4" customWidth="1"/>
    <col min="11599" max="11599" width="4.109375" style="4" customWidth="1"/>
    <col min="11600" max="11600" width="3.88671875" style="4" customWidth="1"/>
    <col min="11601" max="11601" width="3.44140625" style="4" customWidth="1"/>
    <col min="11602" max="11602" width="4" style="4" customWidth="1"/>
    <col min="11603" max="11603" width="4.109375" style="4" customWidth="1"/>
    <col min="11604" max="11787" width="8.88671875" style="4"/>
    <col min="11788" max="11788" width="12.44140625" style="4" customWidth="1"/>
    <col min="11789" max="11789" width="8.109375" style="4" customWidth="1"/>
    <col min="11790" max="11790" width="10.6640625" style="4" customWidth="1"/>
    <col min="11791" max="11791" width="5.109375" style="4" customWidth="1"/>
    <col min="11792" max="11792" width="4.109375" style="4" customWidth="1"/>
    <col min="11793" max="11793" width="3.6640625" style="4" customWidth="1"/>
    <col min="11794" max="11794" width="3.109375" style="4" customWidth="1"/>
    <col min="11795" max="11796" width="2.33203125" style="4" customWidth="1"/>
    <col min="11797" max="11802" width="2.6640625" style="4" customWidth="1"/>
    <col min="11803" max="11803" width="4.6640625" style="4" customWidth="1"/>
    <col min="11804" max="11804" width="4.44140625" style="4" customWidth="1"/>
    <col min="11805" max="11805" width="2.44140625" style="4" customWidth="1"/>
    <col min="11806" max="11806" width="3" style="4" customWidth="1"/>
    <col min="11807" max="11807" width="3.33203125" style="4" customWidth="1"/>
    <col min="11808" max="11808" width="3.6640625" style="4" customWidth="1"/>
    <col min="11809" max="11814" width="2.44140625" style="4" customWidth="1"/>
    <col min="11815" max="11815" width="3.6640625" style="4" customWidth="1"/>
    <col min="11816" max="11820" width="2.44140625" style="4" customWidth="1"/>
    <col min="11821" max="11821" width="3.44140625" style="4" customWidth="1"/>
    <col min="11822" max="11822" width="0" style="4" hidden="1" customWidth="1"/>
    <col min="11823" max="11823" width="4.44140625" style="4" customWidth="1"/>
    <col min="11824" max="11824" width="0" style="4" hidden="1" customWidth="1"/>
    <col min="11825" max="11825" width="3.33203125" style="4" customWidth="1"/>
    <col min="11826" max="11826" width="0" style="4" hidden="1" customWidth="1"/>
    <col min="11827" max="11827" width="3.33203125" style="4" customWidth="1"/>
    <col min="11828" max="11828" width="0" style="4" hidden="1" customWidth="1"/>
    <col min="11829" max="11829" width="3.33203125" style="4" customWidth="1"/>
    <col min="11830" max="11832" width="2.44140625" style="4" customWidth="1"/>
    <col min="11833" max="11833" width="4" style="4" customWidth="1"/>
    <col min="11834" max="11834" width="3.33203125" style="4" customWidth="1"/>
    <col min="11835" max="11835" width="0" style="4" hidden="1" customWidth="1"/>
    <col min="11836" max="11836" width="3.6640625" style="4" customWidth="1"/>
    <col min="11837" max="11838" width="0" style="4" hidden="1" customWidth="1"/>
    <col min="11839" max="11839" width="4.44140625" style="4" customWidth="1"/>
    <col min="11840" max="11840" width="7" style="4" customWidth="1"/>
    <col min="11841" max="11841" width="4.44140625" style="4" customWidth="1"/>
    <col min="11842" max="11842" width="2.44140625" style="4" customWidth="1"/>
    <col min="11843" max="11843" width="3.109375" style="4" customWidth="1"/>
    <col min="11844" max="11849" width="3.44140625" style="4" customWidth="1"/>
    <col min="11850" max="11850" width="7.44140625" style="4" customWidth="1"/>
    <col min="11851" max="11851" width="4.33203125" style="4" customWidth="1"/>
    <col min="11852" max="11854" width="4" style="4" customWidth="1"/>
    <col min="11855" max="11855" width="4.109375" style="4" customWidth="1"/>
    <col min="11856" max="11856" width="3.88671875" style="4" customWidth="1"/>
    <col min="11857" max="11857" width="3.44140625" style="4" customWidth="1"/>
    <col min="11858" max="11858" width="4" style="4" customWidth="1"/>
    <col min="11859" max="11859" width="4.109375" style="4" customWidth="1"/>
    <col min="11860" max="12043" width="8.88671875" style="4"/>
    <col min="12044" max="12044" width="12.44140625" style="4" customWidth="1"/>
    <col min="12045" max="12045" width="8.109375" style="4" customWidth="1"/>
    <col min="12046" max="12046" width="10.6640625" style="4" customWidth="1"/>
    <col min="12047" max="12047" width="5.109375" style="4" customWidth="1"/>
    <col min="12048" max="12048" width="4.109375" style="4" customWidth="1"/>
    <col min="12049" max="12049" width="3.6640625" style="4" customWidth="1"/>
    <col min="12050" max="12050" width="3.109375" style="4" customWidth="1"/>
    <col min="12051" max="12052" width="2.33203125" style="4" customWidth="1"/>
    <col min="12053" max="12058" width="2.6640625" style="4" customWidth="1"/>
    <col min="12059" max="12059" width="4.6640625" style="4" customWidth="1"/>
    <col min="12060" max="12060" width="4.44140625" style="4" customWidth="1"/>
    <col min="12061" max="12061" width="2.44140625" style="4" customWidth="1"/>
    <col min="12062" max="12062" width="3" style="4" customWidth="1"/>
    <col min="12063" max="12063" width="3.33203125" style="4" customWidth="1"/>
    <col min="12064" max="12064" width="3.6640625" style="4" customWidth="1"/>
    <col min="12065" max="12070" width="2.44140625" style="4" customWidth="1"/>
    <col min="12071" max="12071" width="3.6640625" style="4" customWidth="1"/>
    <col min="12072" max="12076" width="2.44140625" style="4" customWidth="1"/>
    <col min="12077" max="12077" width="3.44140625" style="4" customWidth="1"/>
    <col min="12078" max="12078" width="0" style="4" hidden="1" customWidth="1"/>
    <col min="12079" max="12079" width="4.44140625" style="4" customWidth="1"/>
    <col min="12080" max="12080" width="0" style="4" hidden="1" customWidth="1"/>
    <col min="12081" max="12081" width="3.33203125" style="4" customWidth="1"/>
    <col min="12082" max="12082" width="0" style="4" hidden="1" customWidth="1"/>
    <col min="12083" max="12083" width="3.33203125" style="4" customWidth="1"/>
    <col min="12084" max="12084" width="0" style="4" hidden="1" customWidth="1"/>
    <col min="12085" max="12085" width="3.33203125" style="4" customWidth="1"/>
    <col min="12086" max="12088" width="2.44140625" style="4" customWidth="1"/>
    <col min="12089" max="12089" width="4" style="4" customWidth="1"/>
    <col min="12090" max="12090" width="3.33203125" style="4" customWidth="1"/>
    <col min="12091" max="12091" width="0" style="4" hidden="1" customWidth="1"/>
    <col min="12092" max="12092" width="3.6640625" style="4" customWidth="1"/>
    <col min="12093" max="12094" width="0" style="4" hidden="1" customWidth="1"/>
    <col min="12095" max="12095" width="4.44140625" style="4" customWidth="1"/>
    <col min="12096" max="12096" width="7" style="4" customWidth="1"/>
    <col min="12097" max="12097" width="4.44140625" style="4" customWidth="1"/>
    <col min="12098" max="12098" width="2.44140625" style="4" customWidth="1"/>
    <col min="12099" max="12099" width="3.109375" style="4" customWidth="1"/>
    <col min="12100" max="12105" width="3.44140625" style="4" customWidth="1"/>
    <col min="12106" max="12106" width="7.44140625" style="4" customWidth="1"/>
    <col min="12107" max="12107" width="4.33203125" style="4" customWidth="1"/>
    <col min="12108" max="12110" width="4" style="4" customWidth="1"/>
    <col min="12111" max="12111" width="4.109375" style="4" customWidth="1"/>
    <col min="12112" max="12112" width="3.88671875" style="4" customWidth="1"/>
    <col min="12113" max="12113" width="3.44140625" style="4" customWidth="1"/>
    <col min="12114" max="12114" width="4" style="4" customWidth="1"/>
    <col min="12115" max="12115" width="4.109375" style="4" customWidth="1"/>
    <col min="12116" max="12299" width="8.88671875" style="4"/>
    <col min="12300" max="12300" width="12.44140625" style="4" customWidth="1"/>
    <col min="12301" max="12301" width="8.109375" style="4" customWidth="1"/>
    <col min="12302" max="12302" width="10.6640625" style="4" customWidth="1"/>
    <col min="12303" max="12303" width="5.109375" style="4" customWidth="1"/>
    <col min="12304" max="12304" width="4.109375" style="4" customWidth="1"/>
    <col min="12305" max="12305" width="3.6640625" style="4" customWidth="1"/>
    <col min="12306" max="12306" width="3.109375" style="4" customWidth="1"/>
    <col min="12307" max="12308" width="2.33203125" style="4" customWidth="1"/>
    <col min="12309" max="12314" width="2.6640625" style="4" customWidth="1"/>
    <col min="12315" max="12315" width="4.6640625" style="4" customWidth="1"/>
    <col min="12316" max="12316" width="4.44140625" style="4" customWidth="1"/>
    <col min="12317" max="12317" width="2.44140625" style="4" customWidth="1"/>
    <col min="12318" max="12318" width="3" style="4" customWidth="1"/>
    <col min="12319" max="12319" width="3.33203125" style="4" customWidth="1"/>
    <col min="12320" max="12320" width="3.6640625" style="4" customWidth="1"/>
    <col min="12321" max="12326" width="2.44140625" style="4" customWidth="1"/>
    <col min="12327" max="12327" width="3.6640625" style="4" customWidth="1"/>
    <col min="12328" max="12332" width="2.44140625" style="4" customWidth="1"/>
    <col min="12333" max="12333" width="3.44140625" style="4" customWidth="1"/>
    <col min="12334" max="12334" width="0" style="4" hidden="1" customWidth="1"/>
    <col min="12335" max="12335" width="4.44140625" style="4" customWidth="1"/>
    <col min="12336" max="12336" width="0" style="4" hidden="1" customWidth="1"/>
    <col min="12337" max="12337" width="3.33203125" style="4" customWidth="1"/>
    <col min="12338" max="12338" width="0" style="4" hidden="1" customWidth="1"/>
    <col min="12339" max="12339" width="3.33203125" style="4" customWidth="1"/>
    <col min="12340" max="12340" width="0" style="4" hidden="1" customWidth="1"/>
    <col min="12341" max="12341" width="3.33203125" style="4" customWidth="1"/>
    <col min="12342" max="12344" width="2.44140625" style="4" customWidth="1"/>
    <col min="12345" max="12345" width="4" style="4" customWidth="1"/>
    <col min="12346" max="12346" width="3.33203125" style="4" customWidth="1"/>
    <col min="12347" max="12347" width="0" style="4" hidden="1" customWidth="1"/>
    <col min="12348" max="12348" width="3.6640625" style="4" customWidth="1"/>
    <col min="12349" max="12350" width="0" style="4" hidden="1" customWidth="1"/>
    <col min="12351" max="12351" width="4.44140625" style="4" customWidth="1"/>
    <col min="12352" max="12352" width="7" style="4" customWidth="1"/>
    <col min="12353" max="12353" width="4.44140625" style="4" customWidth="1"/>
    <col min="12354" max="12354" width="2.44140625" style="4" customWidth="1"/>
    <col min="12355" max="12355" width="3.109375" style="4" customWidth="1"/>
    <col min="12356" max="12361" width="3.44140625" style="4" customWidth="1"/>
    <col min="12362" max="12362" width="7.44140625" style="4" customWidth="1"/>
    <col min="12363" max="12363" width="4.33203125" style="4" customWidth="1"/>
    <col min="12364" max="12366" width="4" style="4" customWidth="1"/>
    <col min="12367" max="12367" width="4.109375" style="4" customWidth="1"/>
    <col min="12368" max="12368" width="3.88671875" style="4" customWidth="1"/>
    <col min="12369" max="12369" width="3.44140625" style="4" customWidth="1"/>
    <col min="12370" max="12370" width="4" style="4" customWidth="1"/>
    <col min="12371" max="12371" width="4.109375" style="4" customWidth="1"/>
    <col min="12372" max="12555" width="8.88671875" style="4"/>
    <col min="12556" max="12556" width="12.44140625" style="4" customWidth="1"/>
    <col min="12557" max="12557" width="8.109375" style="4" customWidth="1"/>
    <col min="12558" max="12558" width="10.6640625" style="4" customWidth="1"/>
    <col min="12559" max="12559" width="5.109375" style="4" customWidth="1"/>
    <col min="12560" max="12560" width="4.109375" style="4" customWidth="1"/>
    <col min="12561" max="12561" width="3.6640625" style="4" customWidth="1"/>
    <col min="12562" max="12562" width="3.109375" style="4" customWidth="1"/>
    <col min="12563" max="12564" width="2.33203125" style="4" customWidth="1"/>
    <col min="12565" max="12570" width="2.6640625" style="4" customWidth="1"/>
    <col min="12571" max="12571" width="4.6640625" style="4" customWidth="1"/>
    <col min="12572" max="12572" width="4.44140625" style="4" customWidth="1"/>
    <col min="12573" max="12573" width="2.44140625" style="4" customWidth="1"/>
    <col min="12574" max="12574" width="3" style="4" customWidth="1"/>
    <col min="12575" max="12575" width="3.33203125" style="4" customWidth="1"/>
    <col min="12576" max="12576" width="3.6640625" style="4" customWidth="1"/>
    <col min="12577" max="12582" width="2.44140625" style="4" customWidth="1"/>
    <col min="12583" max="12583" width="3.6640625" style="4" customWidth="1"/>
    <col min="12584" max="12588" width="2.44140625" style="4" customWidth="1"/>
    <col min="12589" max="12589" width="3.44140625" style="4" customWidth="1"/>
    <col min="12590" max="12590" width="0" style="4" hidden="1" customWidth="1"/>
    <col min="12591" max="12591" width="4.44140625" style="4" customWidth="1"/>
    <col min="12592" max="12592" width="0" style="4" hidden="1" customWidth="1"/>
    <col min="12593" max="12593" width="3.33203125" style="4" customWidth="1"/>
    <col min="12594" max="12594" width="0" style="4" hidden="1" customWidth="1"/>
    <col min="12595" max="12595" width="3.33203125" style="4" customWidth="1"/>
    <col min="12596" max="12596" width="0" style="4" hidden="1" customWidth="1"/>
    <col min="12597" max="12597" width="3.33203125" style="4" customWidth="1"/>
    <col min="12598" max="12600" width="2.44140625" style="4" customWidth="1"/>
    <col min="12601" max="12601" width="4" style="4" customWidth="1"/>
    <col min="12602" max="12602" width="3.33203125" style="4" customWidth="1"/>
    <col min="12603" max="12603" width="0" style="4" hidden="1" customWidth="1"/>
    <col min="12604" max="12604" width="3.6640625" style="4" customWidth="1"/>
    <col min="12605" max="12606" width="0" style="4" hidden="1" customWidth="1"/>
    <col min="12607" max="12607" width="4.44140625" style="4" customWidth="1"/>
    <col min="12608" max="12608" width="7" style="4" customWidth="1"/>
    <col min="12609" max="12609" width="4.44140625" style="4" customWidth="1"/>
    <col min="12610" max="12610" width="2.44140625" style="4" customWidth="1"/>
    <col min="12611" max="12611" width="3.109375" style="4" customWidth="1"/>
    <col min="12612" max="12617" width="3.44140625" style="4" customWidth="1"/>
    <col min="12618" max="12618" width="7.44140625" style="4" customWidth="1"/>
    <col min="12619" max="12619" width="4.33203125" style="4" customWidth="1"/>
    <col min="12620" max="12622" width="4" style="4" customWidth="1"/>
    <col min="12623" max="12623" width="4.109375" style="4" customWidth="1"/>
    <col min="12624" max="12624" width="3.88671875" style="4" customWidth="1"/>
    <col min="12625" max="12625" width="3.44140625" style="4" customWidth="1"/>
    <col min="12626" max="12626" width="4" style="4" customWidth="1"/>
    <col min="12627" max="12627" width="4.109375" style="4" customWidth="1"/>
    <col min="12628" max="12811" width="8.88671875" style="4"/>
    <col min="12812" max="12812" width="12.44140625" style="4" customWidth="1"/>
    <col min="12813" max="12813" width="8.109375" style="4" customWidth="1"/>
    <col min="12814" max="12814" width="10.6640625" style="4" customWidth="1"/>
    <col min="12815" max="12815" width="5.109375" style="4" customWidth="1"/>
    <col min="12816" max="12816" width="4.109375" style="4" customWidth="1"/>
    <col min="12817" max="12817" width="3.6640625" style="4" customWidth="1"/>
    <col min="12818" max="12818" width="3.109375" style="4" customWidth="1"/>
    <col min="12819" max="12820" width="2.33203125" style="4" customWidth="1"/>
    <col min="12821" max="12826" width="2.6640625" style="4" customWidth="1"/>
    <col min="12827" max="12827" width="4.6640625" style="4" customWidth="1"/>
    <col min="12828" max="12828" width="4.44140625" style="4" customWidth="1"/>
    <col min="12829" max="12829" width="2.44140625" style="4" customWidth="1"/>
    <col min="12830" max="12830" width="3" style="4" customWidth="1"/>
    <col min="12831" max="12831" width="3.33203125" style="4" customWidth="1"/>
    <col min="12832" max="12832" width="3.6640625" style="4" customWidth="1"/>
    <col min="12833" max="12838" width="2.44140625" style="4" customWidth="1"/>
    <col min="12839" max="12839" width="3.6640625" style="4" customWidth="1"/>
    <col min="12840" max="12844" width="2.44140625" style="4" customWidth="1"/>
    <col min="12845" max="12845" width="3.44140625" style="4" customWidth="1"/>
    <col min="12846" max="12846" width="0" style="4" hidden="1" customWidth="1"/>
    <col min="12847" max="12847" width="4.44140625" style="4" customWidth="1"/>
    <col min="12848" max="12848" width="0" style="4" hidden="1" customWidth="1"/>
    <col min="12849" max="12849" width="3.33203125" style="4" customWidth="1"/>
    <col min="12850" max="12850" width="0" style="4" hidden="1" customWidth="1"/>
    <col min="12851" max="12851" width="3.33203125" style="4" customWidth="1"/>
    <col min="12852" max="12852" width="0" style="4" hidden="1" customWidth="1"/>
    <col min="12853" max="12853" width="3.33203125" style="4" customWidth="1"/>
    <col min="12854" max="12856" width="2.44140625" style="4" customWidth="1"/>
    <col min="12857" max="12857" width="4" style="4" customWidth="1"/>
    <col min="12858" max="12858" width="3.33203125" style="4" customWidth="1"/>
    <col min="12859" max="12859" width="0" style="4" hidden="1" customWidth="1"/>
    <col min="12860" max="12860" width="3.6640625" style="4" customWidth="1"/>
    <col min="12861" max="12862" width="0" style="4" hidden="1" customWidth="1"/>
    <col min="12863" max="12863" width="4.44140625" style="4" customWidth="1"/>
    <col min="12864" max="12864" width="7" style="4" customWidth="1"/>
    <col min="12865" max="12865" width="4.44140625" style="4" customWidth="1"/>
    <col min="12866" max="12866" width="2.44140625" style="4" customWidth="1"/>
    <col min="12867" max="12867" width="3.109375" style="4" customWidth="1"/>
    <col min="12868" max="12873" width="3.44140625" style="4" customWidth="1"/>
    <col min="12874" max="12874" width="7.44140625" style="4" customWidth="1"/>
    <col min="12875" max="12875" width="4.33203125" style="4" customWidth="1"/>
    <col min="12876" max="12878" width="4" style="4" customWidth="1"/>
    <col min="12879" max="12879" width="4.109375" style="4" customWidth="1"/>
    <col min="12880" max="12880" width="3.88671875" style="4" customWidth="1"/>
    <col min="12881" max="12881" width="3.44140625" style="4" customWidth="1"/>
    <col min="12882" max="12882" width="4" style="4" customWidth="1"/>
    <col min="12883" max="12883" width="4.109375" style="4" customWidth="1"/>
    <col min="12884" max="13067" width="8.88671875" style="4"/>
    <col min="13068" max="13068" width="12.44140625" style="4" customWidth="1"/>
    <col min="13069" max="13069" width="8.109375" style="4" customWidth="1"/>
    <col min="13070" max="13070" width="10.6640625" style="4" customWidth="1"/>
    <col min="13071" max="13071" width="5.109375" style="4" customWidth="1"/>
    <col min="13072" max="13072" width="4.109375" style="4" customWidth="1"/>
    <col min="13073" max="13073" width="3.6640625" style="4" customWidth="1"/>
    <col min="13074" max="13074" width="3.109375" style="4" customWidth="1"/>
    <col min="13075" max="13076" width="2.33203125" style="4" customWidth="1"/>
    <col min="13077" max="13082" width="2.6640625" style="4" customWidth="1"/>
    <col min="13083" max="13083" width="4.6640625" style="4" customWidth="1"/>
    <col min="13084" max="13084" width="4.44140625" style="4" customWidth="1"/>
    <col min="13085" max="13085" width="2.44140625" style="4" customWidth="1"/>
    <col min="13086" max="13086" width="3" style="4" customWidth="1"/>
    <col min="13087" max="13087" width="3.33203125" style="4" customWidth="1"/>
    <col min="13088" max="13088" width="3.6640625" style="4" customWidth="1"/>
    <col min="13089" max="13094" width="2.44140625" style="4" customWidth="1"/>
    <col min="13095" max="13095" width="3.6640625" style="4" customWidth="1"/>
    <col min="13096" max="13100" width="2.44140625" style="4" customWidth="1"/>
    <col min="13101" max="13101" width="3.44140625" style="4" customWidth="1"/>
    <col min="13102" max="13102" width="0" style="4" hidden="1" customWidth="1"/>
    <col min="13103" max="13103" width="4.44140625" style="4" customWidth="1"/>
    <col min="13104" max="13104" width="0" style="4" hidden="1" customWidth="1"/>
    <col min="13105" max="13105" width="3.33203125" style="4" customWidth="1"/>
    <col min="13106" max="13106" width="0" style="4" hidden="1" customWidth="1"/>
    <col min="13107" max="13107" width="3.33203125" style="4" customWidth="1"/>
    <col min="13108" max="13108" width="0" style="4" hidden="1" customWidth="1"/>
    <col min="13109" max="13109" width="3.33203125" style="4" customWidth="1"/>
    <col min="13110" max="13112" width="2.44140625" style="4" customWidth="1"/>
    <col min="13113" max="13113" width="4" style="4" customWidth="1"/>
    <col min="13114" max="13114" width="3.33203125" style="4" customWidth="1"/>
    <col min="13115" max="13115" width="0" style="4" hidden="1" customWidth="1"/>
    <col min="13116" max="13116" width="3.6640625" style="4" customWidth="1"/>
    <col min="13117" max="13118" width="0" style="4" hidden="1" customWidth="1"/>
    <col min="13119" max="13119" width="4.44140625" style="4" customWidth="1"/>
    <col min="13120" max="13120" width="7" style="4" customWidth="1"/>
    <col min="13121" max="13121" width="4.44140625" style="4" customWidth="1"/>
    <col min="13122" max="13122" width="2.44140625" style="4" customWidth="1"/>
    <col min="13123" max="13123" width="3.109375" style="4" customWidth="1"/>
    <col min="13124" max="13129" width="3.44140625" style="4" customWidth="1"/>
    <col min="13130" max="13130" width="7.44140625" style="4" customWidth="1"/>
    <col min="13131" max="13131" width="4.33203125" style="4" customWidth="1"/>
    <col min="13132" max="13134" width="4" style="4" customWidth="1"/>
    <col min="13135" max="13135" width="4.109375" style="4" customWidth="1"/>
    <col min="13136" max="13136" width="3.88671875" style="4" customWidth="1"/>
    <col min="13137" max="13137" width="3.44140625" style="4" customWidth="1"/>
    <col min="13138" max="13138" width="4" style="4" customWidth="1"/>
    <col min="13139" max="13139" width="4.109375" style="4" customWidth="1"/>
    <col min="13140" max="13323" width="8.88671875" style="4"/>
    <col min="13324" max="13324" width="12.44140625" style="4" customWidth="1"/>
    <col min="13325" max="13325" width="8.109375" style="4" customWidth="1"/>
    <col min="13326" max="13326" width="10.6640625" style="4" customWidth="1"/>
    <col min="13327" max="13327" width="5.109375" style="4" customWidth="1"/>
    <col min="13328" max="13328" width="4.109375" style="4" customWidth="1"/>
    <col min="13329" max="13329" width="3.6640625" style="4" customWidth="1"/>
    <col min="13330" max="13330" width="3.109375" style="4" customWidth="1"/>
    <col min="13331" max="13332" width="2.33203125" style="4" customWidth="1"/>
    <col min="13333" max="13338" width="2.6640625" style="4" customWidth="1"/>
    <col min="13339" max="13339" width="4.6640625" style="4" customWidth="1"/>
    <col min="13340" max="13340" width="4.44140625" style="4" customWidth="1"/>
    <col min="13341" max="13341" width="2.44140625" style="4" customWidth="1"/>
    <col min="13342" max="13342" width="3" style="4" customWidth="1"/>
    <col min="13343" max="13343" width="3.33203125" style="4" customWidth="1"/>
    <col min="13344" max="13344" width="3.6640625" style="4" customWidth="1"/>
    <col min="13345" max="13350" width="2.44140625" style="4" customWidth="1"/>
    <col min="13351" max="13351" width="3.6640625" style="4" customWidth="1"/>
    <col min="13352" max="13356" width="2.44140625" style="4" customWidth="1"/>
    <col min="13357" max="13357" width="3.44140625" style="4" customWidth="1"/>
    <col min="13358" max="13358" width="0" style="4" hidden="1" customWidth="1"/>
    <col min="13359" max="13359" width="4.44140625" style="4" customWidth="1"/>
    <col min="13360" max="13360" width="0" style="4" hidden="1" customWidth="1"/>
    <col min="13361" max="13361" width="3.33203125" style="4" customWidth="1"/>
    <col min="13362" max="13362" width="0" style="4" hidden="1" customWidth="1"/>
    <col min="13363" max="13363" width="3.33203125" style="4" customWidth="1"/>
    <col min="13364" max="13364" width="0" style="4" hidden="1" customWidth="1"/>
    <col min="13365" max="13365" width="3.33203125" style="4" customWidth="1"/>
    <col min="13366" max="13368" width="2.44140625" style="4" customWidth="1"/>
    <col min="13369" max="13369" width="4" style="4" customWidth="1"/>
    <col min="13370" max="13370" width="3.33203125" style="4" customWidth="1"/>
    <col min="13371" max="13371" width="0" style="4" hidden="1" customWidth="1"/>
    <col min="13372" max="13372" width="3.6640625" style="4" customWidth="1"/>
    <col min="13373" max="13374" width="0" style="4" hidden="1" customWidth="1"/>
    <col min="13375" max="13375" width="4.44140625" style="4" customWidth="1"/>
    <col min="13376" max="13376" width="7" style="4" customWidth="1"/>
    <col min="13377" max="13377" width="4.44140625" style="4" customWidth="1"/>
    <col min="13378" max="13378" width="2.44140625" style="4" customWidth="1"/>
    <col min="13379" max="13379" width="3.109375" style="4" customWidth="1"/>
    <col min="13380" max="13385" width="3.44140625" style="4" customWidth="1"/>
    <col min="13386" max="13386" width="7.44140625" style="4" customWidth="1"/>
    <col min="13387" max="13387" width="4.33203125" style="4" customWidth="1"/>
    <col min="13388" max="13390" width="4" style="4" customWidth="1"/>
    <col min="13391" max="13391" width="4.109375" style="4" customWidth="1"/>
    <col min="13392" max="13392" width="3.88671875" style="4" customWidth="1"/>
    <col min="13393" max="13393" width="3.44140625" style="4" customWidth="1"/>
    <col min="13394" max="13394" width="4" style="4" customWidth="1"/>
    <col min="13395" max="13395" width="4.109375" style="4" customWidth="1"/>
    <col min="13396" max="13579" width="8.88671875" style="4"/>
    <col min="13580" max="13580" width="12.44140625" style="4" customWidth="1"/>
    <col min="13581" max="13581" width="8.109375" style="4" customWidth="1"/>
    <col min="13582" max="13582" width="10.6640625" style="4" customWidth="1"/>
    <col min="13583" max="13583" width="5.109375" style="4" customWidth="1"/>
    <col min="13584" max="13584" width="4.109375" style="4" customWidth="1"/>
    <col min="13585" max="13585" width="3.6640625" style="4" customWidth="1"/>
    <col min="13586" max="13586" width="3.109375" style="4" customWidth="1"/>
    <col min="13587" max="13588" width="2.33203125" style="4" customWidth="1"/>
    <col min="13589" max="13594" width="2.6640625" style="4" customWidth="1"/>
    <col min="13595" max="13595" width="4.6640625" style="4" customWidth="1"/>
    <col min="13596" max="13596" width="4.44140625" style="4" customWidth="1"/>
    <col min="13597" max="13597" width="2.44140625" style="4" customWidth="1"/>
    <col min="13598" max="13598" width="3" style="4" customWidth="1"/>
    <col min="13599" max="13599" width="3.33203125" style="4" customWidth="1"/>
    <col min="13600" max="13600" width="3.6640625" style="4" customWidth="1"/>
    <col min="13601" max="13606" width="2.44140625" style="4" customWidth="1"/>
    <col min="13607" max="13607" width="3.6640625" style="4" customWidth="1"/>
    <col min="13608" max="13612" width="2.44140625" style="4" customWidth="1"/>
    <col min="13613" max="13613" width="3.44140625" style="4" customWidth="1"/>
    <col min="13614" max="13614" width="0" style="4" hidden="1" customWidth="1"/>
    <col min="13615" max="13615" width="4.44140625" style="4" customWidth="1"/>
    <col min="13616" max="13616" width="0" style="4" hidden="1" customWidth="1"/>
    <col min="13617" max="13617" width="3.33203125" style="4" customWidth="1"/>
    <col min="13618" max="13618" width="0" style="4" hidden="1" customWidth="1"/>
    <col min="13619" max="13619" width="3.33203125" style="4" customWidth="1"/>
    <col min="13620" max="13620" width="0" style="4" hidden="1" customWidth="1"/>
    <col min="13621" max="13621" width="3.33203125" style="4" customWidth="1"/>
    <col min="13622" max="13624" width="2.44140625" style="4" customWidth="1"/>
    <col min="13625" max="13625" width="4" style="4" customWidth="1"/>
    <col min="13626" max="13626" width="3.33203125" style="4" customWidth="1"/>
    <col min="13627" max="13627" width="0" style="4" hidden="1" customWidth="1"/>
    <col min="13628" max="13628" width="3.6640625" style="4" customWidth="1"/>
    <col min="13629" max="13630" width="0" style="4" hidden="1" customWidth="1"/>
    <col min="13631" max="13631" width="4.44140625" style="4" customWidth="1"/>
    <col min="13632" max="13632" width="7" style="4" customWidth="1"/>
    <col min="13633" max="13633" width="4.44140625" style="4" customWidth="1"/>
    <col min="13634" max="13634" width="2.44140625" style="4" customWidth="1"/>
    <col min="13635" max="13635" width="3.109375" style="4" customWidth="1"/>
    <col min="13636" max="13641" width="3.44140625" style="4" customWidth="1"/>
    <col min="13642" max="13642" width="7.44140625" style="4" customWidth="1"/>
    <col min="13643" max="13643" width="4.33203125" style="4" customWidth="1"/>
    <col min="13644" max="13646" width="4" style="4" customWidth="1"/>
    <col min="13647" max="13647" width="4.109375" style="4" customWidth="1"/>
    <col min="13648" max="13648" width="3.88671875" style="4" customWidth="1"/>
    <col min="13649" max="13649" width="3.44140625" style="4" customWidth="1"/>
    <col min="13650" max="13650" width="4" style="4" customWidth="1"/>
    <col min="13651" max="13651" width="4.109375" style="4" customWidth="1"/>
    <col min="13652" max="13835" width="8.88671875" style="4"/>
    <col min="13836" max="13836" width="12.44140625" style="4" customWidth="1"/>
    <col min="13837" max="13837" width="8.109375" style="4" customWidth="1"/>
    <col min="13838" max="13838" width="10.6640625" style="4" customWidth="1"/>
    <col min="13839" max="13839" width="5.109375" style="4" customWidth="1"/>
    <col min="13840" max="13840" width="4.109375" style="4" customWidth="1"/>
    <col min="13841" max="13841" width="3.6640625" style="4" customWidth="1"/>
    <col min="13842" max="13842" width="3.109375" style="4" customWidth="1"/>
    <col min="13843" max="13844" width="2.33203125" style="4" customWidth="1"/>
    <col min="13845" max="13850" width="2.6640625" style="4" customWidth="1"/>
    <col min="13851" max="13851" width="4.6640625" style="4" customWidth="1"/>
    <col min="13852" max="13852" width="4.44140625" style="4" customWidth="1"/>
    <col min="13853" max="13853" width="2.44140625" style="4" customWidth="1"/>
    <col min="13854" max="13854" width="3" style="4" customWidth="1"/>
    <col min="13855" max="13855" width="3.33203125" style="4" customWidth="1"/>
    <col min="13856" max="13856" width="3.6640625" style="4" customWidth="1"/>
    <col min="13857" max="13862" width="2.44140625" style="4" customWidth="1"/>
    <col min="13863" max="13863" width="3.6640625" style="4" customWidth="1"/>
    <col min="13864" max="13868" width="2.44140625" style="4" customWidth="1"/>
    <col min="13869" max="13869" width="3.44140625" style="4" customWidth="1"/>
    <col min="13870" max="13870" width="0" style="4" hidden="1" customWidth="1"/>
    <col min="13871" max="13871" width="4.44140625" style="4" customWidth="1"/>
    <col min="13872" max="13872" width="0" style="4" hidden="1" customWidth="1"/>
    <col min="13873" max="13873" width="3.33203125" style="4" customWidth="1"/>
    <col min="13874" max="13874" width="0" style="4" hidden="1" customWidth="1"/>
    <col min="13875" max="13875" width="3.33203125" style="4" customWidth="1"/>
    <col min="13876" max="13876" width="0" style="4" hidden="1" customWidth="1"/>
    <col min="13877" max="13877" width="3.33203125" style="4" customWidth="1"/>
    <col min="13878" max="13880" width="2.44140625" style="4" customWidth="1"/>
    <col min="13881" max="13881" width="4" style="4" customWidth="1"/>
    <col min="13882" max="13882" width="3.33203125" style="4" customWidth="1"/>
    <col min="13883" max="13883" width="0" style="4" hidden="1" customWidth="1"/>
    <col min="13884" max="13884" width="3.6640625" style="4" customWidth="1"/>
    <col min="13885" max="13886" width="0" style="4" hidden="1" customWidth="1"/>
    <col min="13887" max="13887" width="4.44140625" style="4" customWidth="1"/>
    <col min="13888" max="13888" width="7" style="4" customWidth="1"/>
    <col min="13889" max="13889" width="4.44140625" style="4" customWidth="1"/>
    <col min="13890" max="13890" width="2.44140625" style="4" customWidth="1"/>
    <col min="13891" max="13891" width="3.109375" style="4" customWidth="1"/>
    <col min="13892" max="13897" width="3.44140625" style="4" customWidth="1"/>
    <col min="13898" max="13898" width="7.44140625" style="4" customWidth="1"/>
    <col min="13899" max="13899" width="4.33203125" style="4" customWidth="1"/>
    <col min="13900" max="13902" width="4" style="4" customWidth="1"/>
    <col min="13903" max="13903" width="4.109375" style="4" customWidth="1"/>
    <col min="13904" max="13904" width="3.88671875" style="4" customWidth="1"/>
    <col min="13905" max="13905" width="3.44140625" style="4" customWidth="1"/>
    <col min="13906" max="13906" width="4" style="4" customWidth="1"/>
    <col min="13907" max="13907" width="4.109375" style="4" customWidth="1"/>
    <col min="13908" max="14091" width="8.88671875" style="4"/>
    <col min="14092" max="14092" width="12.44140625" style="4" customWidth="1"/>
    <col min="14093" max="14093" width="8.109375" style="4" customWidth="1"/>
    <col min="14094" max="14094" width="10.6640625" style="4" customWidth="1"/>
    <col min="14095" max="14095" width="5.109375" style="4" customWidth="1"/>
    <col min="14096" max="14096" width="4.109375" style="4" customWidth="1"/>
    <col min="14097" max="14097" width="3.6640625" style="4" customWidth="1"/>
    <col min="14098" max="14098" width="3.109375" style="4" customWidth="1"/>
    <col min="14099" max="14100" width="2.33203125" style="4" customWidth="1"/>
    <col min="14101" max="14106" width="2.6640625" style="4" customWidth="1"/>
    <col min="14107" max="14107" width="4.6640625" style="4" customWidth="1"/>
    <col min="14108" max="14108" width="4.44140625" style="4" customWidth="1"/>
    <col min="14109" max="14109" width="2.44140625" style="4" customWidth="1"/>
    <col min="14110" max="14110" width="3" style="4" customWidth="1"/>
    <col min="14111" max="14111" width="3.33203125" style="4" customWidth="1"/>
    <col min="14112" max="14112" width="3.6640625" style="4" customWidth="1"/>
    <col min="14113" max="14118" width="2.44140625" style="4" customWidth="1"/>
    <col min="14119" max="14119" width="3.6640625" style="4" customWidth="1"/>
    <col min="14120" max="14124" width="2.44140625" style="4" customWidth="1"/>
    <col min="14125" max="14125" width="3.44140625" style="4" customWidth="1"/>
    <col min="14126" max="14126" width="0" style="4" hidden="1" customWidth="1"/>
    <col min="14127" max="14127" width="4.44140625" style="4" customWidth="1"/>
    <col min="14128" max="14128" width="0" style="4" hidden="1" customWidth="1"/>
    <col min="14129" max="14129" width="3.33203125" style="4" customWidth="1"/>
    <col min="14130" max="14130" width="0" style="4" hidden="1" customWidth="1"/>
    <col min="14131" max="14131" width="3.33203125" style="4" customWidth="1"/>
    <col min="14132" max="14132" width="0" style="4" hidden="1" customWidth="1"/>
    <col min="14133" max="14133" width="3.33203125" style="4" customWidth="1"/>
    <col min="14134" max="14136" width="2.44140625" style="4" customWidth="1"/>
    <col min="14137" max="14137" width="4" style="4" customWidth="1"/>
    <col min="14138" max="14138" width="3.33203125" style="4" customWidth="1"/>
    <col min="14139" max="14139" width="0" style="4" hidden="1" customWidth="1"/>
    <col min="14140" max="14140" width="3.6640625" style="4" customWidth="1"/>
    <col min="14141" max="14142" width="0" style="4" hidden="1" customWidth="1"/>
    <col min="14143" max="14143" width="4.44140625" style="4" customWidth="1"/>
    <col min="14144" max="14144" width="7" style="4" customWidth="1"/>
    <col min="14145" max="14145" width="4.44140625" style="4" customWidth="1"/>
    <col min="14146" max="14146" width="2.44140625" style="4" customWidth="1"/>
    <col min="14147" max="14147" width="3.109375" style="4" customWidth="1"/>
    <col min="14148" max="14153" width="3.44140625" style="4" customWidth="1"/>
    <col min="14154" max="14154" width="7.44140625" style="4" customWidth="1"/>
    <col min="14155" max="14155" width="4.33203125" style="4" customWidth="1"/>
    <col min="14156" max="14158" width="4" style="4" customWidth="1"/>
    <col min="14159" max="14159" width="4.109375" style="4" customWidth="1"/>
    <col min="14160" max="14160" width="3.88671875" style="4" customWidth="1"/>
    <col min="14161" max="14161" width="3.44140625" style="4" customWidth="1"/>
    <col min="14162" max="14162" width="4" style="4" customWidth="1"/>
    <col min="14163" max="14163" width="4.109375" style="4" customWidth="1"/>
    <col min="14164" max="14347" width="8.88671875" style="4"/>
    <col min="14348" max="14348" width="12.44140625" style="4" customWidth="1"/>
    <col min="14349" max="14349" width="8.109375" style="4" customWidth="1"/>
    <col min="14350" max="14350" width="10.6640625" style="4" customWidth="1"/>
    <col min="14351" max="14351" width="5.109375" style="4" customWidth="1"/>
    <col min="14352" max="14352" width="4.109375" style="4" customWidth="1"/>
    <col min="14353" max="14353" width="3.6640625" style="4" customWidth="1"/>
    <col min="14354" max="14354" width="3.109375" style="4" customWidth="1"/>
    <col min="14355" max="14356" width="2.33203125" style="4" customWidth="1"/>
    <col min="14357" max="14362" width="2.6640625" style="4" customWidth="1"/>
    <col min="14363" max="14363" width="4.6640625" style="4" customWidth="1"/>
    <col min="14364" max="14364" width="4.44140625" style="4" customWidth="1"/>
    <col min="14365" max="14365" width="2.44140625" style="4" customWidth="1"/>
    <col min="14366" max="14366" width="3" style="4" customWidth="1"/>
    <col min="14367" max="14367" width="3.33203125" style="4" customWidth="1"/>
    <col min="14368" max="14368" width="3.6640625" style="4" customWidth="1"/>
    <col min="14369" max="14374" width="2.44140625" style="4" customWidth="1"/>
    <col min="14375" max="14375" width="3.6640625" style="4" customWidth="1"/>
    <col min="14376" max="14380" width="2.44140625" style="4" customWidth="1"/>
    <col min="14381" max="14381" width="3.44140625" style="4" customWidth="1"/>
    <col min="14382" max="14382" width="0" style="4" hidden="1" customWidth="1"/>
    <col min="14383" max="14383" width="4.44140625" style="4" customWidth="1"/>
    <col min="14384" max="14384" width="0" style="4" hidden="1" customWidth="1"/>
    <col min="14385" max="14385" width="3.33203125" style="4" customWidth="1"/>
    <col min="14386" max="14386" width="0" style="4" hidden="1" customWidth="1"/>
    <col min="14387" max="14387" width="3.33203125" style="4" customWidth="1"/>
    <col min="14388" max="14388" width="0" style="4" hidden="1" customWidth="1"/>
    <col min="14389" max="14389" width="3.33203125" style="4" customWidth="1"/>
    <col min="14390" max="14392" width="2.44140625" style="4" customWidth="1"/>
    <col min="14393" max="14393" width="4" style="4" customWidth="1"/>
    <col min="14394" max="14394" width="3.33203125" style="4" customWidth="1"/>
    <col min="14395" max="14395" width="0" style="4" hidden="1" customWidth="1"/>
    <col min="14396" max="14396" width="3.6640625" style="4" customWidth="1"/>
    <col min="14397" max="14398" width="0" style="4" hidden="1" customWidth="1"/>
    <col min="14399" max="14399" width="4.44140625" style="4" customWidth="1"/>
    <col min="14400" max="14400" width="7" style="4" customWidth="1"/>
    <col min="14401" max="14401" width="4.44140625" style="4" customWidth="1"/>
    <col min="14402" max="14402" width="2.44140625" style="4" customWidth="1"/>
    <col min="14403" max="14403" width="3.109375" style="4" customWidth="1"/>
    <col min="14404" max="14409" width="3.44140625" style="4" customWidth="1"/>
    <col min="14410" max="14410" width="7.44140625" style="4" customWidth="1"/>
    <col min="14411" max="14411" width="4.33203125" style="4" customWidth="1"/>
    <col min="14412" max="14414" width="4" style="4" customWidth="1"/>
    <col min="14415" max="14415" width="4.109375" style="4" customWidth="1"/>
    <col min="14416" max="14416" width="3.88671875" style="4" customWidth="1"/>
    <col min="14417" max="14417" width="3.44140625" style="4" customWidth="1"/>
    <col min="14418" max="14418" width="4" style="4" customWidth="1"/>
    <col min="14419" max="14419" width="4.109375" style="4" customWidth="1"/>
    <col min="14420" max="14603" width="8.88671875" style="4"/>
    <col min="14604" max="14604" width="12.44140625" style="4" customWidth="1"/>
    <col min="14605" max="14605" width="8.109375" style="4" customWidth="1"/>
    <col min="14606" max="14606" width="10.6640625" style="4" customWidth="1"/>
    <col min="14607" max="14607" width="5.109375" style="4" customWidth="1"/>
    <col min="14608" max="14608" width="4.109375" style="4" customWidth="1"/>
    <col min="14609" max="14609" width="3.6640625" style="4" customWidth="1"/>
    <col min="14610" max="14610" width="3.109375" style="4" customWidth="1"/>
    <col min="14611" max="14612" width="2.33203125" style="4" customWidth="1"/>
    <col min="14613" max="14618" width="2.6640625" style="4" customWidth="1"/>
    <col min="14619" max="14619" width="4.6640625" style="4" customWidth="1"/>
    <col min="14620" max="14620" width="4.44140625" style="4" customWidth="1"/>
    <col min="14621" max="14621" width="2.44140625" style="4" customWidth="1"/>
    <col min="14622" max="14622" width="3" style="4" customWidth="1"/>
    <col min="14623" max="14623" width="3.33203125" style="4" customWidth="1"/>
    <col min="14624" max="14624" width="3.6640625" style="4" customWidth="1"/>
    <col min="14625" max="14630" width="2.44140625" style="4" customWidth="1"/>
    <col min="14631" max="14631" width="3.6640625" style="4" customWidth="1"/>
    <col min="14632" max="14636" width="2.44140625" style="4" customWidth="1"/>
    <col min="14637" max="14637" width="3.44140625" style="4" customWidth="1"/>
    <col min="14638" max="14638" width="0" style="4" hidden="1" customWidth="1"/>
    <col min="14639" max="14639" width="4.44140625" style="4" customWidth="1"/>
    <col min="14640" max="14640" width="0" style="4" hidden="1" customWidth="1"/>
    <col min="14641" max="14641" width="3.33203125" style="4" customWidth="1"/>
    <col min="14642" max="14642" width="0" style="4" hidden="1" customWidth="1"/>
    <col min="14643" max="14643" width="3.33203125" style="4" customWidth="1"/>
    <col min="14644" max="14644" width="0" style="4" hidden="1" customWidth="1"/>
    <col min="14645" max="14645" width="3.33203125" style="4" customWidth="1"/>
    <col min="14646" max="14648" width="2.44140625" style="4" customWidth="1"/>
    <col min="14649" max="14649" width="4" style="4" customWidth="1"/>
    <col min="14650" max="14650" width="3.33203125" style="4" customWidth="1"/>
    <col min="14651" max="14651" width="0" style="4" hidden="1" customWidth="1"/>
    <col min="14652" max="14652" width="3.6640625" style="4" customWidth="1"/>
    <col min="14653" max="14654" width="0" style="4" hidden="1" customWidth="1"/>
    <col min="14655" max="14655" width="4.44140625" style="4" customWidth="1"/>
    <col min="14656" max="14656" width="7" style="4" customWidth="1"/>
    <col min="14657" max="14657" width="4.44140625" style="4" customWidth="1"/>
    <col min="14658" max="14658" width="2.44140625" style="4" customWidth="1"/>
    <col min="14659" max="14659" width="3.109375" style="4" customWidth="1"/>
    <col min="14660" max="14665" width="3.44140625" style="4" customWidth="1"/>
    <col min="14666" max="14666" width="7.44140625" style="4" customWidth="1"/>
    <col min="14667" max="14667" width="4.33203125" style="4" customWidth="1"/>
    <col min="14668" max="14670" width="4" style="4" customWidth="1"/>
    <col min="14671" max="14671" width="4.109375" style="4" customWidth="1"/>
    <col min="14672" max="14672" width="3.88671875" style="4" customWidth="1"/>
    <col min="14673" max="14673" width="3.44140625" style="4" customWidth="1"/>
    <col min="14674" max="14674" width="4" style="4" customWidth="1"/>
    <col min="14675" max="14675" width="4.109375" style="4" customWidth="1"/>
    <col min="14676" max="14859" width="8.88671875" style="4"/>
    <col min="14860" max="14860" width="12.44140625" style="4" customWidth="1"/>
    <col min="14861" max="14861" width="8.109375" style="4" customWidth="1"/>
    <col min="14862" max="14862" width="10.6640625" style="4" customWidth="1"/>
    <col min="14863" max="14863" width="5.109375" style="4" customWidth="1"/>
    <col min="14864" max="14864" width="4.109375" style="4" customWidth="1"/>
    <col min="14865" max="14865" width="3.6640625" style="4" customWidth="1"/>
    <col min="14866" max="14866" width="3.109375" style="4" customWidth="1"/>
    <col min="14867" max="14868" width="2.33203125" style="4" customWidth="1"/>
    <col min="14869" max="14874" width="2.6640625" style="4" customWidth="1"/>
    <col min="14875" max="14875" width="4.6640625" style="4" customWidth="1"/>
    <col min="14876" max="14876" width="4.44140625" style="4" customWidth="1"/>
    <col min="14877" max="14877" width="2.44140625" style="4" customWidth="1"/>
    <col min="14878" max="14878" width="3" style="4" customWidth="1"/>
    <col min="14879" max="14879" width="3.33203125" style="4" customWidth="1"/>
    <col min="14880" max="14880" width="3.6640625" style="4" customWidth="1"/>
    <col min="14881" max="14886" width="2.44140625" style="4" customWidth="1"/>
    <col min="14887" max="14887" width="3.6640625" style="4" customWidth="1"/>
    <col min="14888" max="14892" width="2.44140625" style="4" customWidth="1"/>
    <col min="14893" max="14893" width="3.44140625" style="4" customWidth="1"/>
    <col min="14894" max="14894" width="0" style="4" hidden="1" customWidth="1"/>
    <col min="14895" max="14895" width="4.44140625" style="4" customWidth="1"/>
    <col min="14896" max="14896" width="0" style="4" hidden="1" customWidth="1"/>
    <col min="14897" max="14897" width="3.33203125" style="4" customWidth="1"/>
    <col min="14898" max="14898" width="0" style="4" hidden="1" customWidth="1"/>
    <col min="14899" max="14899" width="3.33203125" style="4" customWidth="1"/>
    <col min="14900" max="14900" width="0" style="4" hidden="1" customWidth="1"/>
    <col min="14901" max="14901" width="3.33203125" style="4" customWidth="1"/>
    <col min="14902" max="14904" width="2.44140625" style="4" customWidth="1"/>
    <col min="14905" max="14905" width="4" style="4" customWidth="1"/>
    <col min="14906" max="14906" width="3.33203125" style="4" customWidth="1"/>
    <col min="14907" max="14907" width="0" style="4" hidden="1" customWidth="1"/>
    <col min="14908" max="14908" width="3.6640625" style="4" customWidth="1"/>
    <col min="14909" max="14910" width="0" style="4" hidden="1" customWidth="1"/>
    <col min="14911" max="14911" width="4.44140625" style="4" customWidth="1"/>
    <col min="14912" max="14912" width="7" style="4" customWidth="1"/>
    <col min="14913" max="14913" width="4.44140625" style="4" customWidth="1"/>
    <col min="14914" max="14914" width="2.44140625" style="4" customWidth="1"/>
    <col min="14915" max="14915" width="3.109375" style="4" customWidth="1"/>
    <col min="14916" max="14921" width="3.44140625" style="4" customWidth="1"/>
    <col min="14922" max="14922" width="7.44140625" style="4" customWidth="1"/>
    <col min="14923" max="14923" width="4.33203125" style="4" customWidth="1"/>
    <col min="14924" max="14926" width="4" style="4" customWidth="1"/>
    <col min="14927" max="14927" width="4.109375" style="4" customWidth="1"/>
    <col min="14928" max="14928" width="3.88671875" style="4" customWidth="1"/>
    <col min="14929" max="14929" width="3.44140625" style="4" customWidth="1"/>
    <col min="14930" max="14930" width="4" style="4" customWidth="1"/>
    <col min="14931" max="14931" width="4.109375" style="4" customWidth="1"/>
    <col min="14932" max="15115" width="8.88671875" style="4"/>
    <col min="15116" max="15116" width="12.44140625" style="4" customWidth="1"/>
    <col min="15117" max="15117" width="8.109375" style="4" customWidth="1"/>
    <col min="15118" max="15118" width="10.6640625" style="4" customWidth="1"/>
    <col min="15119" max="15119" width="5.109375" style="4" customWidth="1"/>
    <col min="15120" max="15120" width="4.109375" style="4" customWidth="1"/>
    <col min="15121" max="15121" width="3.6640625" style="4" customWidth="1"/>
    <col min="15122" max="15122" width="3.109375" style="4" customWidth="1"/>
    <col min="15123" max="15124" width="2.33203125" style="4" customWidth="1"/>
    <col min="15125" max="15130" width="2.6640625" style="4" customWidth="1"/>
    <col min="15131" max="15131" width="4.6640625" style="4" customWidth="1"/>
    <col min="15132" max="15132" width="4.44140625" style="4" customWidth="1"/>
    <col min="15133" max="15133" width="2.44140625" style="4" customWidth="1"/>
    <col min="15134" max="15134" width="3" style="4" customWidth="1"/>
    <col min="15135" max="15135" width="3.33203125" style="4" customWidth="1"/>
    <col min="15136" max="15136" width="3.6640625" style="4" customWidth="1"/>
    <col min="15137" max="15142" width="2.44140625" style="4" customWidth="1"/>
    <col min="15143" max="15143" width="3.6640625" style="4" customWidth="1"/>
    <col min="15144" max="15148" width="2.44140625" style="4" customWidth="1"/>
    <col min="15149" max="15149" width="3.44140625" style="4" customWidth="1"/>
    <col min="15150" max="15150" width="0" style="4" hidden="1" customWidth="1"/>
    <col min="15151" max="15151" width="4.44140625" style="4" customWidth="1"/>
    <col min="15152" max="15152" width="0" style="4" hidden="1" customWidth="1"/>
    <col min="15153" max="15153" width="3.33203125" style="4" customWidth="1"/>
    <col min="15154" max="15154" width="0" style="4" hidden="1" customWidth="1"/>
    <col min="15155" max="15155" width="3.33203125" style="4" customWidth="1"/>
    <col min="15156" max="15156" width="0" style="4" hidden="1" customWidth="1"/>
    <col min="15157" max="15157" width="3.33203125" style="4" customWidth="1"/>
    <col min="15158" max="15160" width="2.44140625" style="4" customWidth="1"/>
    <col min="15161" max="15161" width="4" style="4" customWidth="1"/>
    <col min="15162" max="15162" width="3.33203125" style="4" customWidth="1"/>
    <col min="15163" max="15163" width="0" style="4" hidden="1" customWidth="1"/>
    <col min="15164" max="15164" width="3.6640625" style="4" customWidth="1"/>
    <col min="15165" max="15166" width="0" style="4" hidden="1" customWidth="1"/>
    <col min="15167" max="15167" width="4.44140625" style="4" customWidth="1"/>
    <col min="15168" max="15168" width="7" style="4" customWidth="1"/>
    <col min="15169" max="15169" width="4.44140625" style="4" customWidth="1"/>
    <col min="15170" max="15170" width="2.44140625" style="4" customWidth="1"/>
    <col min="15171" max="15171" width="3.109375" style="4" customWidth="1"/>
    <col min="15172" max="15177" width="3.44140625" style="4" customWidth="1"/>
    <col min="15178" max="15178" width="7.44140625" style="4" customWidth="1"/>
    <col min="15179" max="15179" width="4.33203125" style="4" customWidth="1"/>
    <col min="15180" max="15182" width="4" style="4" customWidth="1"/>
    <col min="15183" max="15183" width="4.109375" style="4" customWidth="1"/>
    <col min="15184" max="15184" width="3.88671875" style="4" customWidth="1"/>
    <col min="15185" max="15185" width="3.44140625" style="4" customWidth="1"/>
    <col min="15186" max="15186" width="4" style="4" customWidth="1"/>
    <col min="15187" max="15187" width="4.109375" style="4" customWidth="1"/>
    <col min="15188" max="15371" width="8.88671875" style="4"/>
    <col min="15372" max="15372" width="12.44140625" style="4" customWidth="1"/>
    <col min="15373" max="15373" width="8.109375" style="4" customWidth="1"/>
    <col min="15374" max="15374" width="10.6640625" style="4" customWidth="1"/>
    <col min="15375" max="15375" width="5.109375" style="4" customWidth="1"/>
    <col min="15376" max="15376" width="4.109375" style="4" customWidth="1"/>
    <col min="15377" max="15377" width="3.6640625" style="4" customWidth="1"/>
    <col min="15378" max="15378" width="3.109375" style="4" customWidth="1"/>
    <col min="15379" max="15380" width="2.33203125" style="4" customWidth="1"/>
    <col min="15381" max="15386" width="2.6640625" style="4" customWidth="1"/>
    <col min="15387" max="15387" width="4.6640625" style="4" customWidth="1"/>
    <col min="15388" max="15388" width="4.44140625" style="4" customWidth="1"/>
    <col min="15389" max="15389" width="2.44140625" style="4" customWidth="1"/>
    <col min="15390" max="15390" width="3" style="4" customWidth="1"/>
    <col min="15391" max="15391" width="3.33203125" style="4" customWidth="1"/>
    <col min="15392" max="15392" width="3.6640625" style="4" customWidth="1"/>
    <col min="15393" max="15398" width="2.44140625" style="4" customWidth="1"/>
    <col min="15399" max="15399" width="3.6640625" style="4" customWidth="1"/>
    <col min="15400" max="15404" width="2.44140625" style="4" customWidth="1"/>
    <col min="15405" max="15405" width="3.44140625" style="4" customWidth="1"/>
    <col min="15406" max="15406" width="0" style="4" hidden="1" customWidth="1"/>
    <col min="15407" max="15407" width="4.44140625" style="4" customWidth="1"/>
    <col min="15408" max="15408" width="0" style="4" hidden="1" customWidth="1"/>
    <col min="15409" max="15409" width="3.33203125" style="4" customWidth="1"/>
    <col min="15410" max="15410" width="0" style="4" hidden="1" customWidth="1"/>
    <col min="15411" max="15411" width="3.33203125" style="4" customWidth="1"/>
    <col min="15412" max="15412" width="0" style="4" hidden="1" customWidth="1"/>
    <col min="15413" max="15413" width="3.33203125" style="4" customWidth="1"/>
    <col min="15414" max="15416" width="2.44140625" style="4" customWidth="1"/>
    <col min="15417" max="15417" width="4" style="4" customWidth="1"/>
    <col min="15418" max="15418" width="3.33203125" style="4" customWidth="1"/>
    <col min="15419" max="15419" width="0" style="4" hidden="1" customWidth="1"/>
    <col min="15420" max="15420" width="3.6640625" style="4" customWidth="1"/>
    <col min="15421" max="15422" width="0" style="4" hidden="1" customWidth="1"/>
    <col min="15423" max="15423" width="4.44140625" style="4" customWidth="1"/>
    <col min="15424" max="15424" width="7" style="4" customWidth="1"/>
    <col min="15425" max="15425" width="4.44140625" style="4" customWidth="1"/>
    <col min="15426" max="15426" width="2.44140625" style="4" customWidth="1"/>
    <col min="15427" max="15427" width="3.109375" style="4" customWidth="1"/>
    <col min="15428" max="15433" width="3.44140625" style="4" customWidth="1"/>
    <col min="15434" max="15434" width="7.44140625" style="4" customWidth="1"/>
    <col min="15435" max="15435" width="4.33203125" style="4" customWidth="1"/>
    <col min="15436" max="15438" width="4" style="4" customWidth="1"/>
    <col min="15439" max="15439" width="4.109375" style="4" customWidth="1"/>
    <col min="15440" max="15440" width="3.88671875" style="4" customWidth="1"/>
    <col min="15441" max="15441" width="3.44140625" style="4" customWidth="1"/>
    <col min="15442" max="15442" width="4" style="4" customWidth="1"/>
    <col min="15443" max="15443" width="4.109375" style="4" customWidth="1"/>
    <col min="15444" max="15627" width="8.88671875" style="4"/>
    <col min="15628" max="15628" width="12.44140625" style="4" customWidth="1"/>
    <col min="15629" max="15629" width="8.109375" style="4" customWidth="1"/>
    <col min="15630" max="15630" width="10.6640625" style="4" customWidth="1"/>
    <col min="15631" max="15631" width="5.109375" style="4" customWidth="1"/>
    <col min="15632" max="15632" width="4.109375" style="4" customWidth="1"/>
    <col min="15633" max="15633" width="3.6640625" style="4" customWidth="1"/>
    <col min="15634" max="15634" width="3.109375" style="4" customWidth="1"/>
    <col min="15635" max="15636" width="2.33203125" style="4" customWidth="1"/>
    <col min="15637" max="15642" width="2.6640625" style="4" customWidth="1"/>
    <col min="15643" max="15643" width="4.6640625" style="4" customWidth="1"/>
    <col min="15644" max="15644" width="4.44140625" style="4" customWidth="1"/>
    <col min="15645" max="15645" width="2.44140625" style="4" customWidth="1"/>
    <col min="15646" max="15646" width="3" style="4" customWidth="1"/>
    <col min="15647" max="15647" width="3.33203125" style="4" customWidth="1"/>
    <col min="15648" max="15648" width="3.6640625" style="4" customWidth="1"/>
    <col min="15649" max="15654" width="2.44140625" style="4" customWidth="1"/>
    <col min="15655" max="15655" width="3.6640625" style="4" customWidth="1"/>
    <col min="15656" max="15660" width="2.44140625" style="4" customWidth="1"/>
    <col min="15661" max="15661" width="3.44140625" style="4" customWidth="1"/>
    <col min="15662" max="15662" width="0" style="4" hidden="1" customWidth="1"/>
    <col min="15663" max="15663" width="4.44140625" style="4" customWidth="1"/>
    <col min="15664" max="15664" width="0" style="4" hidden="1" customWidth="1"/>
    <col min="15665" max="15665" width="3.33203125" style="4" customWidth="1"/>
    <col min="15666" max="15666" width="0" style="4" hidden="1" customWidth="1"/>
    <col min="15667" max="15667" width="3.33203125" style="4" customWidth="1"/>
    <col min="15668" max="15668" width="0" style="4" hidden="1" customWidth="1"/>
    <col min="15669" max="15669" width="3.33203125" style="4" customWidth="1"/>
    <col min="15670" max="15672" width="2.44140625" style="4" customWidth="1"/>
    <col min="15673" max="15673" width="4" style="4" customWidth="1"/>
    <col min="15674" max="15674" width="3.33203125" style="4" customWidth="1"/>
    <col min="15675" max="15675" width="0" style="4" hidden="1" customWidth="1"/>
    <col min="15676" max="15676" width="3.6640625" style="4" customWidth="1"/>
    <col min="15677" max="15678" width="0" style="4" hidden="1" customWidth="1"/>
    <col min="15679" max="15679" width="4.44140625" style="4" customWidth="1"/>
    <col min="15680" max="15680" width="7" style="4" customWidth="1"/>
    <col min="15681" max="15681" width="4.44140625" style="4" customWidth="1"/>
    <col min="15682" max="15682" width="2.44140625" style="4" customWidth="1"/>
    <col min="15683" max="15683" width="3.109375" style="4" customWidth="1"/>
    <col min="15684" max="15689" width="3.44140625" style="4" customWidth="1"/>
    <col min="15690" max="15690" width="7.44140625" style="4" customWidth="1"/>
    <col min="15691" max="15691" width="4.33203125" style="4" customWidth="1"/>
    <col min="15692" max="15694" width="4" style="4" customWidth="1"/>
    <col min="15695" max="15695" width="4.109375" style="4" customWidth="1"/>
    <col min="15696" max="15696" width="3.88671875" style="4" customWidth="1"/>
    <col min="15697" max="15697" width="3.44140625" style="4" customWidth="1"/>
    <col min="15698" max="15698" width="4" style="4" customWidth="1"/>
    <col min="15699" max="15699" width="4.109375" style="4" customWidth="1"/>
    <col min="15700" max="15883" width="8.88671875" style="4"/>
    <col min="15884" max="15884" width="12.44140625" style="4" customWidth="1"/>
    <col min="15885" max="15885" width="8.109375" style="4" customWidth="1"/>
    <col min="15886" max="15886" width="10.6640625" style="4" customWidth="1"/>
    <col min="15887" max="15887" width="5.109375" style="4" customWidth="1"/>
    <col min="15888" max="15888" width="4.109375" style="4" customWidth="1"/>
    <col min="15889" max="15889" width="3.6640625" style="4" customWidth="1"/>
    <col min="15890" max="15890" width="3.109375" style="4" customWidth="1"/>
    <col min="15891" max="15892" width="2.33203125" style="4" customWidth="1"/>
    <col min="15893" max="15898" width="2.6640625" style="4" customWidth="1"/>
    <col min="15899" max="15899" width="4.6640625" style="4" customWidth="1"/>
    <col min="15900" max="15900" width="4.44140625" style="4" customWidth="1"/>
    <col min="15901" max="15901" width="2.44140625" style="4" customWidth="1"/>
    <col min="15902" max="15902" width="3" style="4" customWidth="1"/>
    <col min="15903" max="15903" width="3.33203125" style="4" customWidth="1"/>
    <col min="15904" max="15904" width="3.6640625" style="4" customWidth="1"/>
    <col min="15905" max="15910" width="2.44140625" style="4" customWidth="1"/>
    <col min="15911" max="15911" width="3.6640625" style="4" customWidth="1"/>
    <col min="15912" max="15916" width="2.44140625" style="4" customWidth="1"/>
    <col min="15917" max="15917" width="3.44140625" style="4" customWidth="1"/>
    <col min="15918" max="15918" width="0" style="4" hidden="1" customWidth="1"/>
    <col min="15919" max="15919" width="4.44140625" style="4" customWidth="1"/>
    <col min="15920" max="15920" width="0" style="4" hidden="1" customWidth="1"/>
    <col min="15921" max="15921" width="3.33203125" style="4" customWidth="1"/>
    <col min="15922" max="15922" width="0" style="4" hidden="1" customWidth="1"/>
    <col min="15923" max="15923" width="3.33203125" style="4" customWidth="1"/>
    <col min="15924" max="15924" width="0" style="4" hidden="1" customWidth="1"/>
    <col min="15925" max="15925" width="3.33203125" style="4" customWidth="1"/>
    <col min="15926" max="15928" width="2.44140625" style="4" customWidth="1"/>
    <col min="15929" max="15929" width="4" style="4" customWidth="1"/>
    <col min="15930" max="15930" width="3.33203125" style="4" customWidth="1"/>
    <col min="15931" max="15931" width="0" style="4" hidden="1" customWidth="1"/>
    <col min="15932" max="15932" width="3.6640625" style="4" customWidth="1"/>
    <col min="15933" max="15934" width="0" style="4" hidden="1" customWidth="1"/>
    <col min="15935" max="15935" width="4.44140625" style="4" customWidth="1"/>
    <col min="15936" max="15936" width="7" style="4" customWidth="1"/>
    <col min="15937" max="15937" width="4.44140625" style="4" customWidth="1"/>
    <col min="15938" max="15938" width="2.44140625" style="4" customWidth="1"/>
    <col min="15939" max="15939" width="3.109375" style="4" customWidth="1"/>
    <col min="15940" max="15945" width="3.44140625" style="4" customWidth="1"/>
    <col min="15946" max="15946" width="7.44140625" style="4" customWidth="1"/>
    <col min="15947" max="15947" width="4.33203125" style="4" customWidth="1"/>
    <col min="15948" max="15950" width="4" style="4" customWidth="1"/>
    <col min="15951" max="15951" width="4.109375" style="4" customWidth="1"/>
    <col min="15952" max="15952" width="3.88671875" style="4" customWidth="1"/>
    <col min="15953" max="15953" width="3.44140625" style="4" customWidth="1"/>
    <col min="15954" max="15954" width="4" style="4" customWidth="1"/>
    <col min="15955" max="15955" width="4.109375" style="4" customWidth="1"/>
    <col min="15956" max="16139" width="8.88671875" style="4"/>
    <col min="16140" max="16140" width="12.44140625" style="4" customWidth="1"/>
    <col min="16141" max="16141" width="8.109375" style="4" customWidth="1"/>
    <col min="16142" max="16142" width="10.6640625" style="4" customWidth="1"/>
    <col min="16143" max="16143" width="5.109375" style="4" customWidth="1"/>
    <col min="16144" max="16144" width="4.109375" style="4" customWidth="1"/>
    <col min="16145" max="16145" width="3.6640625" style="4" customWidth="1"/>
    <col min="16146" max="16146" width="3.109375" style="4" customWidth="1"/>
    <col min="16147" max="16148" width="2.33203125" style="4" customWidth="1"/>
    <col min="16149" max="16154" width="2.6640625" style="4" customWidth="1"/>
    <col min="16155" max="16155" width="4.6640625" style="4" customWidth="1"/>
    <col min="16156" max="16156" width="4.44140625" style="4" customWidth="1"/>
    <col min="16157" max="16157" width="2.44140625" style="4" customWidth="1"/>
    <col min="16158" max="16158" width="3" style="4" customWidth="1"/>
    <col min="16159" max="16159" width="3.33203125" style="4" customWidth="1"/>
    <col min="16160" max="16160" width="3.6640625" style="4" customWidth="1"/>
    <col min="16161" max="16166" width="2.44140625" style="4" customWidth="1"/>
    <col min="16167" max="16167" width="3.6640625" style="4" customWidth="1"/>
    <col min="16168" max="16172" width="2.44140625" style="4" customWidth="1"/>
    <col min="16173" max="16173" width="3.44140625" style="4" customWidth="1"/>
    <col min="16174" max="16174" width="0" style="4" hidden="1" customWidth="1"/>
    <col min="16175" max="16175" width="4.44140625" style="4" customWidth="1"/>
    <col min="16176" max="16176" width="0" style="4" hidden="1" customWidth="1"/>
    <col min="16177" max="16177" width="3.33203125" style="4" customWidth="1"/>
    <col min="16178" max="16178" width="0" style="4" hidden="1" customWidth="1"/>
    <col min="16179" max="16179" width="3.33203125" style="4" customWidth="1"/>
    <col min="16180" max="16180" width="0" style="4" hidden="1" customWidth="1"/>
    <col min="16181" max="16181" width="3.33203125" style="4" customWidth="1"/>
    <col min="16182" max="16184" width="2.44140625" style="4" customWidth="1"/>
    <col min="16185" max="16185" width="4" style="4" customWidth="1"/>
    <col min="16186" max="16186" width="3.33203125" style="4" customWidth="1"/>
    <col min="16187" max="16187" width="0" style="4" hidden="1" customWidth="1"/>
    <col min="16188" max="16188" width="3.6640625" style="4" customWidth="1"/>
    <col min="16189" max="16190" width="0" style="4" hidden="1" customWidth="1"/>
    <col min="16191" max="16191" width="4.44140625" style="4" customWidth="1"/>
    <col min="16192" max="16192" width="7" style="4" customWidth="1"/>
    <col min="16193" max="16193" width="4.44140625" style="4" customWidth="1"/>
    <col min="16194" max="16194" width="2.44140625" style="4" customWidth="1"/>
    <col min="16195" max="16195" width="3.109375" style="4" customWidth="1"/>
    <col min="16196" max="16201" width="3.44140625" style="4" customWidth="1"/>
    <col min="16202" max="16202" width="7.44140625" style="4" customWidth="1"/>
    <col min="16203" max="16203" width="4.33203125" style="4" customWidth="1"/>
    <col min="16204" max="16206" width="4" style="4" customWidth="1"/>
    <col min="16207" max="16207" width="4.109375" style="4" customWidth="1"/>
    <col min="16208" max="16208" width="3.88671875" style="4" customWidth="1"/>
    <col min="16209" max="16209" width="3.44140625" style="4" customWidth="1"/>
    <col min="16210" max="16210" width="4" style="4" customWidth="1"/>
    <col min="16211" max="16211" width="4.109375" style="4" customWidth="1"/>
    <col min="16212" max="16384" width="8.88671875" style="4"/>
  </cols>
  <sheetData>
    <row r="1" spans="1:269" s="3" customFormat="1" x14ac:dyDescent="0.2">
      <c r="A1" s="1706"/>
      <c r="B1" s="1706"/>
      <c r="C1" s="1706"/>
      <c r="D1" s="1706"/>
      <c r="E1" s="1706"/>
      <c r="F1" s="1706"/>
      <c r="G1" s="1706"/>
      <c r="H1" s="1706"/>
      <c r="I1" s="1706"/>
      <c r="J1" s="1706"/>
      <c r="K1" s="1706"/>
      <c r="L1" s="1706"/>
      <c r="M1" s="1706"/>
      <c r="N1" s="1706"/>
      <c r="O1" s="1706"/>
      <c r="P1" s="1706"/>
      <c r="Q1" s="1706"/>
      <c r="R1" s="1706"/>
      <c r="S1" s="1706"/>
      <c r="T1" s="1706"/>
      <c r="U1" s="1706"/>
      <c r="V1" s="1706"/>
      <c r="W1" s="1706"/>
      <c r="X1" s="1706"/>
      <c r="Y1" s="1706"/>
      <c r="Z1" s="1706"/>
      <c r="AA1" s="1706"/>
      <c r="AB1" s="1706"/>
      <c r="AC1" s="1706"/>
      <c r="AD1" s="1706"/>
      <c r="AE1" s="1706"/>
      <c r="AF1" s="1706"/>
      <c r="AG1" s="1706"/>
      <c r="AH1" s="1706"/>
      <c r="AI1" s="1706"/>
      <c r="AJ1" s="1706"/>
      <c r="AK1" s="1706"/>
      <c r="AL1" s="1706"/>
      <c r="AM1" s="1706"/>
      <c r="AN1" s="1706"/>
      <c r="AO1" s="1706"/>
      <c r="AP1" s="1706"/>
      <c r="AQ1" s="1706"/>
      <c r="AR1" s="1706"/>
      <c r="AS1" s="1706"/>
      <c r="AT1" s="1706"/>
      <c r="AU1" s="1706"/>
      <c r="AV1" s="1706"/>
      <c r="AW1" s="1706"/>
      <c r="AX1" s="1706"/>
      <c r="AY1" s="1706"/>
      <c r="AZ1" s="1706"/>
      <c r="BA1" s="1706"/>
      <c r="BB1" s="1706"/>
      <c r="BC1" s="1706"/>
      <c r="BD1" s="1706"/>
      <c r="BE1" s="1706"/>
      <c r="BF1" s="1706"/>
      <c r="BG1" s="1"/>
      <c r="BH1" s="1"/>
      <c r="BI1" s="1"/>
      <c r="BJ1" s="1"/>
      <c r="BK1" s="1"/>
      <c r="BL1" s="1"/>
      <c r="BM1" s="1"/>
      <c r="BN1" s="1"/>
      <c r="BO1" s="2"/>
      <c r="BP1" s="2"/>
      <c r="BQ1" s="2"/>
      <c r="BR1" s="2"/>
      <c r="BS1" s="2"/>
      <c r="BT1" s="2"/>
      <c r="BU1" s="2"/>
      <c r="BY1" s="2"/>
    </row>
    <row r="2" spans="1:269" ht="30.75" customHeight="1" thickBot="1" x14ac:dyDescent="0.25">
      <c r="A2" s="1732" t="s">
        <v>449</v>
      </c>
      <c r="B2" s="1732"/>
      <c r="C2" s="1732"/>
      <c r="D2" s="1732"/>
      <c r="E2" s="1732"/>
      <c r="F2" s="1732"/>
      <c r="G2" s="1732"/>
      <c r="H2" s="1732"/>
      <c r="I2" s="1732"/>
      <c r="J2" s="1732"/>
      <c r="K2" s="1732"/>
      <c r="L2" s="1732"/>
      <c r="M2" s="1732"/>
      <c r="N2" s="1732"/>
      <c r="O2" s="1732"/>
      <c r="P2" s="1732"/>
      <c r="Q2" s="1732"/>
      <c r="R2" s="1732"/>
      <c r="S2" s="1732"/>
      <c r="T2" s="1732"/>
      <c r="U2" s="1732"/>
      <c r="V2" s="1732"/>
      <c r="W2" s="1732"/>
      <c r="X2" s="1732"/>
      <c r="Y2" s="1732"/>
      <c r="Z2" s="1732"/>
      <c r="AA2" s="1732"/>
      <c r="AB2" s="1732"/>
      <c r="AC2" s="1732"/>
      <c r="AD2" s="1732"/>
      <c r="AE2" s="1732"/>
      <c r="AF2" s="1732"/>
      <c r="AG2" s="1732"/>
      <c r="AH2" s="1732"/>
      <c r="AI2" s="1732"/>
      <c r="AJ2" s="1732"/>
      <c r="AK2" s="1732"/>
      <c r="AL2" s="1732"/>
      <c r="AM2" s="1732"/>
      <c r="AN2" s="1732"/>
      <c r="AO2" s="1732"/>
      <c r="AP2" s="1732"/>
      <c r="AQ2" s="1732"/>
      <c r="AR2" s="1732"/>
      <c r="AS2" s="1732"/>
      <c r="AT2" s="1732"/>
      <c r="AU2" s="1732"/>
      <c r="AV2" s="1732"/>
      <c r="AW2" s="1732"/>
      <c r="AX2" s="1732"/>
      <c r="AY2" s="1732"/>
      <c r="AZ2" s="1732"/>
      <c r="BA2" s="1732"/>
      <c r="BB2" s="1732"/>
      <c r="BC2" s="1732"/>
      <c r="BD2" s="1732"/>
      <c r="BE2" s="1732"/>
      <c r="BF2" s="1732"/>
      <c r="BG2" s="1"/>
      <c r="BH2" s="1"/>
      <c r="BI2" s="1"/>
      <c r="BJ2" s="1"/>
      <c r="BK2" s="1"/>
      <c r="BL2" s="1"/>
      <c r="BM2" s="1"/>
      <c r="BN2" s="1"/>
      <c r="BO2" s="2"/>
      <c r="BP2" s="2"/>
      <c r="BQ2" s="2"/>
      <c r="BR2" s="2"/>
      <c r="BS2" s="2"/>
      <c r="BT2" s="2"/>
      <c r="BU2" s="2"/>
      <c r="BY2" s="2"/>
    </row>
    <row r="3" spans="1:269" ht="14.4" thickBot="1" x14ac:dyDescent="0.35">
      <c r="A3" s="5" t="s">
        <v>0</v>
      </c>
      <c r="B3" s="1654" t="s">
        <v>315</v>
      </c>
      <c r="C3" s="1655"/>
      <c r="D3" s="1655"/>
      <c r="E3" s="1655"/>
      <c r="F3" s="1655"/>
      <c r="G3" s="1655"/>
      <c r="H3" s="1655"/>
      <c r="I3" s="1655"/>
      <c r="J3" s="1655"/>
      <c r="K3" s="1655"/>
      <c r="L3" s="1655"/>
      <c r="M3" s="1655"/>
      <c r="N3" s="1655"/>
      <c r="O3" s="1655"/>
      <c r="P3" s="1655"/>
      <c r="Q3" s="1655"/>
      <c r="R3" s="1655"/>
      <c r="S3" s="1655"/>
      <c r="T3" s="1655"/>
      <c r="U3" s="1655"/>
      <c r="V3" s="1655"/>
      <c r="W3" s="1655"/>
      <c r="X3" s="1655"/>
      <c r="Y3" s="1655"/>
      <c r="Z3" s="1655"/>
      <c r="AA3" s="1655"/>
      <c r="AB3" s="1655"/>
      <c r="AC3" s="1655"/>
      <c r="AD3" s="1656"/>
      <c r="AE3" s="6"/>
      <c r="AF3" s="5" t="s">
        <v>2</v>
      </c>
      <c r="AG3" s="6"/>
      <c r="AH3" s="6"/>
      <c r="AI3" s="6"/>
      <c r="AJ3" s="6"/>
      <c r="AK3" s="1654" t="s">
        <v>421</v>
      </c>
      <c r="AL3" s="1655"/>
      <c r="AM3" s="1655"/>
      <c r="AN3" s="1655"/>
      <c r="AO3" s="1655"/>
      <c r="AP3" s="1655"/>
      <c r="AQ3" s="1655"/>
      <c r="AR3" s="1655"/>
      <c r="AS3" s="1655"/>
      <c r="AT3" s="1655"/>
      <c r="AU3" s="1655"/>
      <c r="AV3" s="1655"/>
      <c r="AW3" s="1656"/>
      <c r="AX3" s="6"/>
      <c r="AY3" s="6"/>
      <c r="AZ3" s="8"/>
      <c r="BA3" s="8"/>
      <c r="BB3" s="8"/>
      <c r="BC3" s="8"/>
      <c r="BD3" s="8"/>
      <c r="BE3" s="8"/>
      <c r="BF3" s="9"/>
      <c r="BG3" s="8"/>
      <c r="BH3" s="7"/>
      <c r="BI3" s="7"/>
      <c r="BJ3" s="7"/>
      <c r="BK3" s="7"/>
      <c r="BL3" s="7"/>
      <c r="BM3" s="10"/>
      <c r="BN3" s="10"/>
      <c r="BO3" s="11"/>
      <c r="BP3" s="11"/>
      <c r="BQ3" s="11"/>
      <c r="BR3" s="11"/>
      <c r="BS3" s="11"/>
      <c r="BT3" s="11"/>
      <c r="BU3" s="11"/>
      <c r="BV3" s="10"/>
      <c r="BW3" s="10"/>
      <c r="BX3" s="10"/>
      <c r="BY3" s="11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</row>
    <row r="4" spans="1:269" ht="8.25" customHeight="1" thickBot="1" x14ac:dyDescent="0.25">
      <c r="A4" s="10"/>
      <c r="B4" s="12"/>
      <c r="C4" s="1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  <c r="Z4" s="16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8"/>
      <c r="AW4" s="14"/>
      <c r="AY4" s="14"/>
      <c r="AZ4" s="22"/>
      <c r="BA4" s="14"/>
      <c r="BB4" s="14"/>
      <c r="BC4" s="14"/>
      <c r="BD4" s="14"/>
      <c r="BE4" s="14"/>
      <c r="BF4" s="23"/>
      <c r="BG4" s="13"/>
      <c r="BH4" s="13"/>
      <c r="BI4" s="13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</row>
    <row r="5" spans="1:269" ht="14.4" thickBot="1" x14ac:dyDescent="0.35">
      <c r="A5" s="24" t="s">
        <v>3</v>
      </c>
      <c r="B5" s="1654" t="s">
        <v>313</v>
      </c>
      <c r="C5" s="1655"/>
      <c r="D5" s="1655"/>
      <c r="E5" s="1655"/>
      <c r="F5" s="1655"/>
      <c r="G5" s="1655"/>
      <c r="H5" s="1655"/>
      <c r="I5" s="1655"/>
      <c r="J5" s="1655"/>
      <c r="K5" s="1655"/>
      <c r="L5" s="1655"/>
      <c r="M5" s="1655"/>
      <c r="N5" s="1655"/>
      <c r="O5" s="1655"/>
      <c r="P5" s="1655"/>
      <c r="Q5" s="1655"/>
      <c r="R5" s="1655"/>
      <c r="S5" s="1655"/>
      <c r="T5" s="1655"/>
      <c r="U5" s="1655"/>
      <c r="V5" s="1655"/>
      <c r="W5" s="1655"/>
      <c r="X5" s="1655"/>
      <c r="Y5" s="1655"/>
      <c r="Z5" s="1655"/>
      <c r="AA5" s="1655"/>
      <c r="AB5" s="1655"/>
      <c r="AC5" s="1655"/>
      <c r="AD5" s="1656"/>
      <c r="AE5" s="7"/>
      <c r="AF5" s="5" t="s">
        <v>4</v>
      </c>
      <c r="AG5" s="7"/>
      <c r="AH5" s="7"/>
      <c r="AI5" s="7"/>
      <c r="AJ5" s="7"/>
      <c r="AK5" s="1654" t="s">
        <v>316</v>
      </c>
      <c r="AL5" s="1655"/>
      <c r="AM5" s="1655"/>
      <c r="AN5" s="1655"/>
      <c r="AO5" s="1655"/>
      <c r="AP5" s="1655"/>
      <c r="AQ5" s="1655"/>
      <c r="AR5" s="1655"/>
      <c r="AS5" s="1655"/>
      <c r="AT5" s="1655"/>
      <c r="AU5" s="1655"/>
      <c r="AV5" s="1655"/>
      <c r="AW5" s="1655"/>
      <c r="AX5" s="1655"/>
      <c r="AY5" s="1655"/>
      <c r="AZ5" s="1655"/>
      <c r="BA5" s="1655"/>
      <c r="BB5" s="1655"/>
      <c r="BC5" s="1655"/>
      <c r="BD5" s="1656"/>
      <c r="BE5" s="6"/>
      <c r="BF5" s="7" t="s">
        <v>201</v>
      </c>
      <c r="BG5" s="7"/>
      <c r="BH5" s="1372"/>
      <c r="BI5" s="1373" t="s">
        <v>420</v>
      </c>
      <c r="BJ5" s="7"/>
      <c r="BK5" s="7"/>
      <c r="BL5" s="7"/>
      <c r="BM5" s="7"/>
      <c r="BN5" s="7"/>
      <c r="BO5" s="25"/>
      <c r="BP5" s="25"/>
      <c r="BQ5" s="25"/>
      <c r="BR5" s="25"/>
      <c r="BS5" s="25"/>
      <c r="BT5" s="25"/>
      <c r="BU5" s="25"/>
      <c r="BY5" s="25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</row>
    <row r="6" spans="1:269" ht="4.5" customHeight="1" thickBot="1" x14ac:dyDescent="0.35">
      <c r="A6" s="26"/>
      <c r="B6" s="27"/>
      <c r="C6" s="28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9"/>
      <c r="Z6" s="30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32"/>
      <c r="AM6" s="32"/>
      <c r="AN6" s="32"/>
      <c r="AO6" s="32"/>
      <c r="AP6" s="32"/>
      <c r="AQ6" s="32"/>
      <c r="AR6" s="32"/>
      <c r="AS6" s="15"/>
      <c r="AW6" s="32"/>
      <c r="AY6" s="32"/>
      <c r="AZ6" s="22"/>
      <c r="BA6" s="22"/>
      <c r="BB6" s="32"/>
      <c r="BC6" s="32"/>
      <c r="BD6" s="32"/>
      <c r="BE6" s="32"/>
      <c r="BF6" s="23"/>
      <c r="BG6" s="33"/>
      <c r="BH6" s="3"/>
      <c r="BI6" s="3"/>
      <c r="BJ6" s="31"/>
      <c r="BK6" s="31"/>
      <c r="BL6" s="31"/>
      <c r="BM6" s="35"/>
      <c r="BN6" s="35"/>
      <c r="BO6" s="35"/>
      <c r="BP6" s="35"/>
      <c r="BQ6" s="35"/>
      <c r="BR6" s="35"/>
      <c r="BS6" s="35"/>
      <c r="BT6" s="35"/>
      <c r="BU6" s="35"/>
      <c r="BV6" s="34"/>
      <c r="BW6" s="34"/>
      <c r="BX6" s="35"/>
      <c r="BY6" s="35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</row>
    <row r="7" spans="1:269" ht="15.75" customHeight="1" thickBot="1" x14ac:dyDescent="0.35">
      <c r="A7" s="24" t="s">
        <v>5</v>
      </c>
      <c r="B7" s="1654" t="s">
        <v>314</v>
      </c>
      <c r="C7" s="1655"/>
      <c r="D7" s="1655"/>
      <c r="E7" s="1655"/>
      <c r="F7" s="1655"/>
      <c r="G7" s="1655"/>
      <c r="H7" s="1655"/>
      <c r="I7" s="1655"/>
      <c r="J7" s="1655"/>
      <c r="K7" s="1655"/>
      <c r="L7" s="1655"/>
      <c r="M7" s="1655"/>
      <c r="N7" s="1655"/>
      <c r="O7" s="1655"/>
      <c r="P7" s="1655"/>
      <c r="Q7" s="1655"/>
      <c r="R7" s="1655"/>
      <c r="S7" s="1655"/>
      <c r="T7" s="1655"/>
      <c r="U7" s="1655"/>
      <c r="V7" s="1655"/>
      <c r="W7" s="1655"/>
      <c r="X7" s="1655"/>
      <c r="Y7" s="1655"/>
      <c r="Z7" s="1655"/>
      <c r="AA7" s="1655"/>
      <c r="AB7" s="1655"/>
      <c r="AC7" s="1655"/>
      <c r="AD7" s="1656"/>
      <c r="AE7" s="7"/>
      <c r="AF7" s="36" t="s">
        <v>6</v>
      </c>
      <c r="AG7" s="7"/>
      <c r="AH7" s="7"/>
      <c r="AI7" s="7"/>
      <c r="AJ7" s="7"/>
      <c r="AK7" s="7"/>
      <c r="AL7" s="32"/>
      <c r="AM7" s="32"/>
      <c r="AN7" s="1654">
        <v>27</v>
      </c>
      <c r="AO7" s="1656"/>
      <c r="AP7" s="32"/>
      <c r="AQ7" s="32" t="s">
        <v>200</v>
      </c>
      <c r="AR7" s="32"/>
      <c r="AS7" s="15"/>
      <c r="AU7" s="864"/>
      <c r="AW7" s="1654">
        <v>1091</v>
      </c>
      <c r="AX7" s="1655"/>
      <c r="AY7" s="1655"/>
      <c r="AZ7" s="1656"/>
      <c r="BA7" s="22"/>
      <c r="BB7" s="32"/>
      <c r="BC7" s="32"/>
      <c r="BD7" s="32"/>
      <c r="BE7" s="37"/>
      <c r="BF7" s="38"/>
      <c r="BG7" s="13"/>
      <c r="BH7" s="39"/>
      <c r="BI7" s="39"/>
      <c r="BJ7" s="39"/>
      <c r="BK7" s="39"/>
      <c r="BL7" s="39"/>
      <c r="BM7" s="35"/>
      <c r="BN7" s="35"/>
      <c r="BO7" s="35"/>
      <c r="BP7" s="35"/>
      <c r="BQ7" s="35"/>
      <c r="BR7" s="35"/>
      <c r="BS7" s="35"/>
      <c r="BT7" s="35"/>
      <c r="BU7" s="35"/>
      <c r="BV7" s="34"/>
      <c r="BW7" s="34"/>
      <c r="BX7" s="35"/>
      <c r="BY7" s="35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</row>
    <row r="8" spans="1:269" ht="26.25" customHeight="1" x14ac:dyDescent="0.2">
      <c r="A8" s="40"/>
      <c r="B8" s="41"/>
      <c r="C8" s="41"/>
      <c r="D8" s="4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5"/>
      <c r="Z8" s="16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8"/>
      <c r="AW8" s="1"/>
      <c r="AY8" s="14"/>
      <c r="AZ8" s="22"/>
      <c r="BA8" s="1"/>
      <c r="BB8" s="1"/>
      <c r="BC8" s="1"/>
      <c r="BD8" s="1"/>
      <c r="BE8" s="1"/>
      <c r="BF8" s="23"/>
      <c r="BG8" s="42"/>
      <c r="BH8" s="13"/>
      <c r="BI8" s="13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</row>
    <row r="9" spans="1:269" ht="15" customHeight="1" x14ac:dyDescent="0.25">
      <c r="A9" s="39"/>
      <c r="B9" s="12"/>
      <c r="C9" s="6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0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61"/>
      <c r="AZ9" s="22"/>
      <c r="BA9" s="13"/>
      <c r="BB9" s="13"/>
      <c r="BC9" s="62"/>
      <c r="BD9" s="13"/>
      <c r="BE9" s="63"/>
      <c r="BF9" s="23"/>
      <c r="BG9" s="64"/>
      <c r="BH9" s="3"/>
      <c r="BI9" s="3"/>
      <c r="BJ9" s="31"/>
      <c r="BK9" s="31"/>
      <c r="BL9" s="31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</row>
    <row r="10" spans="1:269" s="59" customFormat="1" ht="15.75" customHeight="1" x14ac:dyDescent="0.25">
      <c r="A10" s="43"/>
      <c r="B10" s="44" t="s">
        <v>7</v>
      </c>
      <c r="C10" s="45"/>
      <c r="D10" s="55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8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50"/>
      <c r="AW10" s="51"/>
      <c r="AX10" s="52"/>
      <c r="AY10" s="53"/>
      <c r="AZ10" s="56"/>
      <c r="BA10" s="46"/>
      <c r="BB10" s="46"/>
      <c r="BC10" s="54"/>
      <c r="BD10" s="55"/>
      <c r="BE10" s="46"/>
      <c r="BF10" s="47"/>
      <c r="BG10" s="46"/>
      <c r="BH10" s="46"/>
      <c r="BI10" s="56"/>
      <c r="BJ10" s="57"/>
      <c r="BK10" s="1226"/>
      <c r="BL10" s="58"/>
      <c r="BM10" s="1300"/>
      <c r="BN10" s="1300"/>
      <c r="BO10" s="49"/>
      <c r="BP10" s="49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49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9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</row>
    <row r="11" spans="1:269" ht="16.5" customHeight="1" x14ac:dyDescent="0.25">
      <c r="A11" s="39"/>
      <c r="B11" s="12"/>
      <c r="C11" s="60"/>
      <c r="D11" s="119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30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61"/>
      <c r="AW11" s="19"/>
      <c r="AX11" s="20"/>
      <c r="AY11" s="21"/>
      <c r="AZ11" s="23"/>
      <c r="BA11" s="13"/>
      <c r="BB11" s="13"/>
      <c r="BC11" s="22"/>
      <c r="BD11" s="13"/>
      <c r="BE11" s="13"/>
      <c r="BF11" s="5"/>
      <c r="BG11" s="13"/>
      <c r="BH11" s="63"/>
      <c r="BI11" s="23"/>
      <c r="BJ11" s="64"/>
      <c r="BK11" s="1224"/>
      <c r="BL11" s="3"/>
      <c r="BM11" s="1299"/>
      <c r="BN11" s="1299"/>
      <c r="BO11" s="31"/>
      <c r="BP11" s="31"/>
      <c r="CA11" s="3"/>
      <c r="CB11" s="3"/>
      <c r="CC11" s="3"/>
      <c r="CD11" s="3"/>
      <c r="CE11" s="3"/>
      <c r="CF11" s="3"/>
      <c r="CG11" s="3"/>
      <c r="CH11" s="3"/>
      <c r="CI11" s="3"/>
      <c r="CJ11" s="31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1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</row>
    <row r="12" spans="1:269" ht="15.75" customHeight="1" x14ac:dyDescent="0.3">
      <c r="A12" s="1728" t="s">
        <v>8</v>
      </c>
      <c r="B12" s="1728"/>
      <c r="C12" s="1728"/>
      <c r="D12" s="1686" t="s">
        <v>9</v>
      </c>
      <c r="E12" s="1686"/>
      <c r="F12" s="1686"/>
      <c r="G12" s="1686"/>
      <c r="H12" s="1686"/>
      <c r="I12" s="1686"/>
      <c r="J12" s="1686"/>
      <c r="K12" s="1686"/>
      <c r="L12" s="1686"/>
      <c r="M12" s="1686"/>
      <c r="N12" s="1686"/>
      <c r="O12" s="1686"/>
      <c r="P12" s="1686"/>
      <c r="Q12" s="1686"/>
      <c r="R12" s="1686"/>
      <c r="S12" s="1686"/>
      <c r="T12" s="1686"/>
      <c r="U12" s="1686"/>
      <c r="V12" s="1686"/>
      <c r="W12" s="1686"/>
      <c r="X12" s="1686"/>
      <c r="Y12" s="1686"/>
      <c r="Z12" s="1686"/>
      <c r="AA12" s="1686"/>
      <c r="AB12" s="1686"/>
      <c r="AC12" s="1686"/>
      <c r="AD12" s="1686"/>
      <c r="AE12" s="1686"/>
      <c r="AF12" s="1686"/>
      <c r="AG12" s="1686"/>
      <c r="AH12" s="1686"/>
      <c r="AI12" s="1686"/>
      <c r="AJ12" s="1686"/>
      <c r="AK12" s="1686"/>
      <c r="AL12" s="1686"/>
      <c r="AM12" s="1686"/>
      <c r="AN12" s="1686"/>
      <c r="AO12" s="1686"/>
      <c r="AP12" s="1686"/>
      <c r="AQ12" s="1686"/>
      <c r="AR12" s="1686"/>
      <c r="AS12" s="1686"/>
      <c r="AT12" s="1686"/>
      <c r="AU12" s="1686"/>
      <c r="AV12" s="1686"/>
      <c r="AW12" s="1686"/>
      <c r="AX12" s="1686"/>
      <c r="AY12" s="65"/>
      <c r="AZ12" s="1729" t="s">
        <v>271</v>
      </c>
      <c r="BA12" s="1689" t="s">
        <v>10</v>
      </c>
      <c r="BB12" s="1689"/>
      <c r="BC12" s="1689"/>
      <c r="BD12" s="1689"/>
      <c r="BE12" s="1689"/>
      <c r="BF12" s="1689"/>
      <c r="BG12" s="1689"/>
      <c r="BH12" s="1730" t="s">
        <v>11</v>
      </c>
      <c r="BI12" s="1727" t="s">
        <v>12</v>
      </c>
      <c r="BJ12" s="1635" t="s">
        <v>13</v>
      </c>
      <c r="BK12" s="1725" t="s">
        <v>14</v>
      </c>
      <c r="BL12" s="1726" t="s">
        <v>215</v>
      </c>
      <c r="BM12" s="1726"/>
      <c r="BN12" s="1726"/>
      <c r="BO12" s="1726"/>
      <c r="BP12" s="1650" t="s">
        <v>250</v>
      </c>
      <c r="BQ12" s="1650"/>
      <c r="BR12" s="1650"/>
      <c r="BS12" s="1650"/>
      <c r="BT12" s="1650"/>
      <c r="BU12" s="1650"/>
      <c r="BV12" s="1650"/>
      <c r="BW12" s="1650"/>
      <c r="BX12" s="1650"/>
      <c r="BY12" s="1650"/>
      <c r="BZ12" s="1650"/>
      <c r="CA12" s="1650"/>
      <c r="CB12" s="1650"/>
      <c r="CC12" s="1650"/>
      <c r="CD12" s="1650"/>
      <c r="CE12" s="1650"/>
      <c r="CF12" s="1650"/>
      <c r="CG12" s="1650"/>
      <c r="CH12" s="1650"/>
      <c r="CI12" s="1650"/>
      <c r="CJ12" s="1157"/>
      <c r="CK12" s="1157"/>
      <c r="CL12" s="1157"/>
      <c r="CM12" s="1157"/>
      <c r="CN12" s="1157"/>
      <c r="CO12" s="1157"/>
      <c r="CP12" s="1157"/>
      <c r="CQ12" s="1157"/>
      <c r="CR12" s="1157"/>
      <c r="CS12" s="1157"/>
      <c r="CT12" s="1157"/>
      <c r="CU12" s="1157"/>
      <c r="CV12" s="1157"/>
      <c r="CW12" s="1157"/>
      <c r="CX12" s="1157"/>
      <c r="CY12" s="1157"/>
      <c r="CZ12" s="1157"/>
      <c r="DA12" s="1157"/>
      <c r="DB12" s="1157"/>
      <c r="DC12" s="1157"/>
      <c r="DD12" s="1157"/>
      <c r="DE12" s="1157"/>
      <c r="DF12" s="1157"/>
      <c r="DG12" s="1157"/>
      <c r="DH12" s="1157"/>
      <c r="DI12" s="1157"/>
      <c r="DJ12" s="1157"/>
      <c r="DK12" s="1157"/>
      <c r="DL12" s="1157"/>
      <c r="DM12" s="1157"/>
      <c r="DN12" s="1157"/>
      <c r="DO12" s="1157"/>
      <c r="DP12" s="1157"/>
      <c r="DQ12" s="1157"/>
      <c r="DR12" s="1157"/>
      <c r="DS12" s="1157"/>
      <c r="DT12" s="1157"/>
      <c r="DU12" s="1157"/>
      <c r="DV12" s="1157"/>
      <c r="DW12" s="1158"/>
    </row>
    <row r="13" spans="1:269" ht="12.75" customHeight="1" x14ac:dyDescent="0.2">
      <c r="A13" s="1728"/>
      <c r="B13" s="1728"/>
      <c r="C13" s="1728"/>
      <c r="D13" s="1743"/>
      <c r="E13" s="1744" t="s">
        <v>15</v>
      </c>
      <c r="F13" s="1745"/>
      <c r="G13" s="1745"/>
      <c r="H13" s="1745"/>
      <c r="I13" s="1745"/>
      <c r="J13" s="1745"/>
      <c r="K13" s="1745"/>
      <c r="L13" s="1745"/>
      <c r="M13" s="1745"/>
      <c r="N13" s="1745"/>
      <c r="O13" s="1745"/>
      <c r="P13" s="1745"/>
      <c r="Q13" s="1745"/>
      <c r="R13" s="1745"/>
      <c r="S13" s="1745"/>
      <c r="T13" s="1745"/>
      <c r="U13" s="1745"/>
      <c r="V13" s="1745"/>
      <c r="W13" s="1745"/>
      <c r="X13" s="1745"/>
      <c r="Y13" s="1745"/>
      <c r="Z13" s="1745"/>
      <c r="AA13" s="1745"/>
      <c r="AB13" s="1746"/>
      <c r="AC13" s="1725" t="s">
        <v>16</v>
      </c>
      <c r="AD13" s="1747" t="s">
        <v>18</v>
      </c>
      <c r="AE13" s="1748"/>
      <c r="AF13" s="1748"/>
      <c r="AG13" s="1748"/>
      <c r="AH13" s="1748"/>
      <c r="AI13" s="1748"/>
      <c r="AJ13" s="1748"/>
      <c r="AK13" s="1748"/>
      <c r="AL13" s="1748"/>
      <c r="AM13" s="1748"/>
      <c r="AN13" s="1748"/>
      <c r="AO13" s="1748"/>
      <c r="AP13" s="1748"/>
      <c r="AQ13" s="1748"/>
      <c r="AR13" s="1748"/>
      <c r="AS13" s="1748"/>
      <c r="AT13" s="1748"/>
      <c r="AU13" s="1748"/>
      <c r="AV13" s="1748"/>
      <c r="AW13" s="1749" t="s">
        <v>19</v>
      </c>
      <c r="AX13" s="1751" t="s">
        <v>20</v>
      </c>
      <c r="AY13" s="1268"/>
      <c r="AZ13" s="1729"/>
      <c r="BA13" s="1689">
        <v>1</v>
      </c>
      <c r="BB13" s="1689"/>
      <c r="BC13" s="1689"/>
      <c r="BD13" s="1689">
        <v>2</v>
      </c>
      <c r="BE13" s="1689"/>
      <c r="BF13" s="1689">
        <v>3</v>
      </c>
      <c r="BG13" s="1187" t="s">
        <v>21</v>
      </c>
      <c r="BH13" s="1730"/>
      <c r="BI13" s="1727"/>
      <c r="BJ13" s="1636"/>
      <c r="BK13" s="1725"/>
      <c r="BL13" s="1647" t="s">
        <v>171</v>
      </c>
      <c r="BM13" s="1640" t="s">
        <v>17</v>
      </c>
      <c r="BN13" s="1640" t="s">
        <v>166</v>
      </c>
      <c r="BO13" s="1640" t="s">
        <v>167</v>
      </c>
      <c r="BP13" s="1650"/>
      <c r="BQ13" s="1650"/>
      <c r="BR13" s="1650"/>
      <c r="BS13" s="1650"/>
      <c r="BT13" s="1650"/>
      <c r="BU13" s="1650"/>
      <c r="BV13" s="1650"/>
      <c r="BW13" s="1650"/>
      <c r="BX13" s="1650"/>
      <c r="BY13" s="1650"/>
      <c r="BZ13" s="1650"/>
      <c r="CA13" s="1650"/>
      <c r="CB13" s="1650"/>
      <c r="CC13" s="1650"/>
      <c r="CD13" s="1650"/>
      <c r="CE13" s="1650"/>
      <c r="CF13" s="1650"/>
      <c r="CG13" s="1650"/>
      <c r="CH13" s="1650"/>
      <c r="CI13" s="1650"/>
      <c r="CJ13" s="1157"/>
      <c r="CK13" s="1157"/>
      <c r="CL13" s="1157"/>
      <c r="CM13" s="1157"/>
      <c r="CN13" s="1157"/>
      <c r="CO13" s="1157"/>
      <c r="CP13" s="1157"/>
      <c r="CQ13" s="1157"/>
      <c r="CR13" s="1157"/>
      <c r="CS13" s="1157"/>
      <c r="CT13" s="1157"/>
      <c r="CU13" s="1157"/>
      <c r="CV13" s="1157"/>
      <c r="CW13" s="1157"/>
      <c r="CX13" s="1157"/>
      <c r="CY13" s="1157"/>
      <c r="CZ13" s="1157"/>
      <c r="DA13" s="1157"/>
      <c r="DB13" s="1157"/>
      <c r="DC13" s="1157"/>
      <c r="DD13" s="1157"/>
      <c r="DE13" s="1157"/>
      <c r="DF13" s="1157"/>
      <c r="DG13" s="1157"/>
      <c r="DH13" s="1157"/>
      <c r="DI13" s="1157"/>
      <c r="DJ13" s="1157"/>
      <c r="DK13" s="1157"/>
      <c r="DL13" s="1157"/>
      <c r="DM13" s="1157"/>
      <c r="DN13" s="1157"/>
      <c r="DO13" s="1157"/>
      <c r="DP13" s="1157"/>
      <c r="DQ13" s="1157"/>
      <c r="DR13" s="1157"/>
      <c r="DS13" s="1157"/>
      <c r="DT13" s="1157"/>
      <c r="DU13" s="1157"/>
      <c r="DV13" s="1157"/>
      <c r="DW13" s="1158"/>
    </row>
    <row r="14" spans="1:269" ht="12.75" customHeight="1" x14ac:dyDescent="0.2">
      <c r="A14" s="1728"/>
      <c r="B14" s="1728"/>
      <c r="C14" s="1728"/>
      <c r="D14" s="1743"/>
      <c r="E14" s="1713" t="s">
        <v>22</v>
      </c>
      <c r="F14" s="1713"/>
      <c r="G14" s="1713"/>
      <c r="H14" s="1713"/>
      <c r="I14" s="1713"/>
      <c r="J14" s="1713"/>
      <c r="K14" s="1713"/>
      <c r="L14" s="1713"/>
      <c r="M14" s="1713"/>
      <c r="N14" s="1713"/>
      <c r="O14" s="1713"/>
      <c r="P14" s="1713"/>
      <c r="Q14" s="1713"/>
      <c r="R14" s="1713"/>
      <c r="S14" s="1713"/>
      <c r="T14" s="1713"/>
      <c r="U14" s="1713"/>
      <c r="V14" s="1713"/>
      <c r="W14" s="1713"/>
      <c r="X14" s="1713"/>
      <c r="Y14" s="1713"/>
      <c r="Z14" s="1713"/>
      <c r="AA14" s="1713"/>
      <c r="AB14" s="1713"/>
      <c r="AC14" s="1725"/>
      <c r="AD14" s="1752" t="s">
        <v>23</v>
      </c>
      <c r="AE14" s="1752"/>
      <c r="AF14" s="1752"/>
      <c r="AG14" s="1752"/>
      <c r="AH14" s="1752"/>
      <c r="AI14" s="1752"/>
      <c r="AJ14" s="1752"/>
      <c r="AK14" s="1752"/>
      <c r="AL14" s="1752"/>
      <c r="AM14" s="1752"/>
      <c r="AN14" s="1752"/>
      <c r="AO14" s="1752"/>
      <c r="AP14" s="1752"/>
      <c r="AQ14" s="1752"/>
      <c r="AR14" s="1752"/>
      <c r="AS14" s="1752"/>
      <c r="AT14" s="1752"/>
      <c r="AU14" s="1752"/>
      <c r="AV14" s="1752"/>
      <c r="AW14" s="1750"/>
      <c r="AX14" s="1751"/>
      <c r="AY14" s="1268"/>
      <c r="AZ14" s="1729"/>
      <c r="BA14" s="1689"/>
      <c r="BB14" s="1689"/>
      <c r="BC14" s="1689"/>
      <c r="BD14" s="1689"/>
      <c r="BE14" s="1689"/>
      <c r="BF14" s="1689"/>
      <c r="BG14" s="69"/>
      <c r="BH14" s="1730"/>
      <c r="BI14" s="1727"/>
      <c r="BJ14" s="1636"/>
      <c r="BK14" s="1725"/>
      <c r="BL14" s="1647"/>
      <c r="BM14" s="1640"/>
      <c r="BN14" s="1640"/>
      <c r="BO14" s="1640"/>
      <c r="BP14" s="1650"/>
      <c r="BQ14" s="1650"/>
      <c r="BR14" s="1650"/>
      <c r="BS14" s="1650"/>
      <c r="BT14" s="1650"/>
      <c r="BU14" s="1650"/>
      <c r="BV14" s="1650"/>
      <c r="BW14" s="1650"/>
      <c r="BX14" s="1650"/>
      <c r="BY14" s="1650"/>
      <c r="BZ14" s="1650"/>
      <c r="CA14" s="1650"/>
      <c r="CB14" s="1650"/>
      <c r="CC14" s="1650"/>
      <c r="CD14" s="1650"/>
      <c r="CE14" s="1650"/>
      <c r="CF14" s="1650"/>
      <c r="CG14" s="1650"/>
      <c r="CH14" s="1650"/>
      <c r="CI14" s="1650"/>
      <c r="CJ14" s="1157"/>
      <c r="CK14" s="1157"/>
      <c r="CL14" s="1157"/>
      <c r="CM14" s="1157"/>
      <c r="CN14" s="1157"/>
      <c r="CO14" s="1157"/>
      <c r="CP14" s="1157"/>
      <c r="CQ14" s="1157"/>
      <c r="CR14" s="1157"/>
      <c r="CS14" s="1157"/>
      <c r="CT14" s="1157"/>
      <c r="CU14" s="1157"/>
      <c r="CV14" s="1157"/>
      <c r="CW14" s="1157"/>
      <c r="CX14" s="1157"/>
      <c r="CY14" s="1157"/>
      <c r="CZ14" s="1157"/>
      <c r="DA14" s="1157"/>
      <c r="DB14" s="1157"/>
      <c r="DC14" s="1157"/>
      <c r="DD14" s="1157"/>
      <c r="DE14" s="1157"/>
      <c r="DF14" s="1157"/>
      <c r="DG14" s="1157"/>
      <c r="DH14" s="1157"/>
      <c r="DI14" s="1157"/>
      <c r="DJ14" s="1157"/>
      <c r="DK14" s="1157"/>
      <c r="DL14" s="1157"/>
      <c r="DM14" s="1157"/>
      <c r="DN14" s="1157"/>
      <c r="DO14" s="1157"/>
      <c r="DP14" s="1157"/>
      <c r="DQ14" s="1157"/>
      <c r="DR14" s="1157"/>
      <c r="DS14" s="1157"/>
      <c r="DT14" s="1157"/>
      <c r="DU14" s="1157"/>
      <c r="DV14" s="1157"/>
      <c r="DW14" s="1158"/>
    </row>
    <row r="15" spans="1:269" ht="15" customHeight="1" x14ac:dyDescent="0.2">
      <c r="A15" s="1728"/>
      <c r="B15" s="1728"/>
      <c r="C15" s="1728"/>
      <c r="D15" s="1743"/>
      <c r="E15" s="1713" t="s">
        <v>24</v>
      </c>
      <c r="F15" s="1713"/>
      <c r="G15" s="1713"/>
      <c r="H15" s="1713"/>
      <c r="I15" s="1713"/>
      <c r="J15" s="1713"/>
      <c r="K15" s="1713"/>
      <c r="L15" s="1713"/>
      <c r="M15" s="1713"/>
      <c r="N15" s="1713"/>
      <c r="O15" s="1713"/>
      <c r="P15" s="1713"/>
      <c r="Q15" s="1713"/>
      <c r="R15" s="1713"/>
      <c r="S15" s="1713"/>
      <c r="T15" s="1713"/>
      <c r="U15" s="1713"/>
      <c r="V15" s="1713"/>
      <c r="W15" s="1713"/>
      <c r="X15" s="1713"/>
      <c r="Y15" s="1713"/>
      <c r="Z15" s="1713"/>
      <c r="AA15" s="1713"/>
      <c r="AB15" s="1713"/>
      <c r="AC15" s="1725"/>
      <c r="AD15" s="70" t="s">
        <v>25</v>
      </c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1320"/>
      <c r="AS15" s="70"/>
      <c r="AT15" s="70"/>
      <c r="AU15" s="70"/>
      <c r="AV15" s="1267"/>
      <c r="AW15" s="1750"/>
      <c r="AX15" s="1751"/>
      <c r="AY15" s="1268"/>
      <c r="AZ15" s="1729"/>
      <c r="BA15" s="1715" t="s">
        <v>26</v>
      </c>
      <c r="BB15" s="1715"/>
      <c r="BC15" s="1715"/>
      <c r="BD15" s="1707" t="s">
        <v>27</v>
      </c>
      <c r="BE15" s="1707"/>
      <c r="BF15" s="1731" t="s">
        <v>28</v>
      </c>
      <c r="BG15" s="1733" t="s">
        <v>29</v>
      </c>
      <c r="BH15" s="1730"/>
      <c r="BI15" s="1727"/>
      <c r="BJ15" s="1636"/>
      <c r="BK15" s="1725"/>
      <c r="BL15" s="1647"/>
      <c r="BM15" s="1640"/>
      <c r="BN15" s="1640"/>
      <c r="BO15" s="1640"/>
      <c r="BP15" s="1650"/>
      <c r="BQ15" s="1650"/>
      <c r="BR15" s="1650"/>
      <c r="BS15" s="1650"/>
      <c r="BT15" s="1650"/>
      <c r="BU15" s="1650"/>
      <c r="BV15" s="1650"/>
      <c r="BW15" s="1650"/>
      <c r="BX15" s="1650"/>
      <c r="BY15" s="1650"/>
      <c r="BZ15" s="1650"/>
      <c r="CA15" s="1650"/>
      <c r="CB15" s="1650"/>
      <c r="CC15" s="1650"/>
      <c r="CD15" s="1650"/>
      <c r="CE15" s="1650"/>
      <c r="CF15" s="1650"/>
      <c r="CG15" s="1650"/>
      <c r="CH15" s="1650"/>
      <c r="CI15" s="1650"/>
      <c r="CJ15" s="1157"/>
      <c r="CK15" s="1157"/>
      <c r="CL15" s="1157"/>
      <c r="CM15" s="1157"/>
      <c r="CN15" s="1157"/>
      <c r="CO15" s="1157"/>
      <c r="CP15" s="1157"/>
      <c r="CQ15" s="1157"/>
      <c r="CR15" s="1157"/>
      <c r="CS15" s="1157"/>
      <c r="CT15" s="1157"/>
      <c r="CU15" s="1157"/>
      <c r="CV15" s="1157"/>
      <c r="CW15" s="1157"/>
      <c r="CX15" s="1157"/>
      <c r="CY15" s="1157"/>
      <c r="CZ15" s="1157"/>
      <c r="DA15" s="1157"/>
      <c r="DB15" s="1157"/>
      <c r="DC15" s="1157"/>
      <c r="DD15" s="1157"/>
      <c r="DE15" s="1157"/>
      <c r="DF15" s="1157"/>
      <c r="DG15" s="1157"/>
      <c r="DH15" s="1157"/>
      <c r="DI15" s="1157"/>
      <c r="DJ15" s="1157"/>
      <c r="DK15" s="1157"/>
      <c r="DL15" s="1157"/>
      <c r="DM15" s="1157"/>
      <c r="DN15" s="1157"/>
      <c r="DO15" s="1157"/>
      <c r="DP15" s="1157"/>
      <c r="DQ15" s="1157"/>
      <c r="DR15" s="1157"/>
      <c r="DS15" s="1157"/>
      <c r="DT15" s="1157"/>
      <c r="DU15" s="1157"/>
      <c r="DV15" s="1157"/>
      <c r="DW15" s="1158"/>
    </row>
    <row r="16" spans="1:269" ht="12.75" customHeight="1" x14ac:dyDescent="0.2">
      <c r="A16" s="1728"/>
      <c r="B16" s="1728"/>
      <c r="C16" s="1728"/>
      <c r="D16" s="1743"/>
      <c r="E16" s="1713" t="s">
        <v>30</v>
      </c>
      <c r="F16" s="1713"/>
      <c r="G16" s="1713"/>
      <c r="H16" s="1713"/>
      <c r="I16" s="1713"/>
      <c r="J16" s="1713"/>
      <c r="K16" s="1713"/>
      <c r="L16" s="1713"/>
      <c r="M16" s="1713"/>
      <c r="N16" s="1713"/>
      <c r="O16" s="1713"/>
      <c r="P16" s="1713"/>
      <c r="Q16" s="1713"/>
      <c r="R16" s="1713"/>
      <c r="S16" s="1713"/>
      <c r="T16" s="1713"/>
      <c r="U16" s="1713"/>
      <c r="V16" s="1713"/>
      <c r="W16" s="1713"/>
      <c r="X16" s="1713"/>
      <c r="Y16" s="1713"/>
      <c r="Z16" s="1713"/>
      <c r="AA16" s="1713"/>
      <c r="AB16" s="1713"/>
      <c r="AC16" s="1725"/>
      <c r="AD16" s="70" t="s">
        <v>31</v>
      </c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1320"/>
      <c r="AS16" s="70"/>
      <c r="AT16" s="70"/>
      <c r="AU16" s="70"/>
      <c r="AV16" s="1267"/>
      <c r="AW16" s="1750"/>
      <c r="AX16" s="1751"/>
      <c r="AY16" s="1268"/>
      <c r="AZ16" s="1729"/>
      <c r="BA16" s="1715"/>
      <c r="BB16" s="1715"/>
      <c r="BC16" s="1715"/>
      <c r="BD16" s="1707"/>
      <c r="BE16" s="1707"/>
      <c r="BF16" s="1731"/>
      <c r="BG16" s="1733"/>
      <c r="BH16" s="1730"/>
      <c r="BI16" s="1727"/>
      <c r="BJ16" s="1636"/>
      <c r="BK16" s="1725"/>
      <c r="BL16" s="1647"/>
      <c r="BM16" s="1640"/>
      <c r="BN16" s="1640"/>
      <c r="BO16" s="1640"/>
      <c r="BP16" s="1650"/>
      <c r="BQ16" s="1650"/>
      <c r="BR16" s="1650"/>
      <c r="BS16" s="1650"/>
      <c r="BT16" s="1650"/>
      <c r="BU16" s="1650"/>
      <c r="BV16" s="1650"/>
      <c r="BW16" s="1650"/>
      <c r="BX16" s="1650"/>
      <c r="BY16" s="1650"/>
      <c r="BZ16" s="1650"/>
      <c r="CA16" s="1650"/>
      <c r="CB16" s="1650"/>
      <c r="CC16" s="1650"/>
      <c r="CD16" s="1650"/>
      <c r="CE16" s="1650"/>
      <c r="CF16" s="1650"/>
      <c r="CG16" s="1650"/>
      <c r="CH16" s="1650"/>
      <c r="CI16" s="1650"/>
      <c r="CJ16" s="1157"/>
      <c r="CK16" s="1157"/>
      <c r="CL16" s="1157"/>
      <c r="CM16" s="1157"/>
      <c r="CN16" s="1157"/>
      <c r="CO16" s="1157"/>
      <c r="CP16" s="1157"/>
      <c r="CQ16" s="1157"/>
      <c r="CR16" s="1157"/>
      <c r="CS16" s="1157"/>
      <c r="CT16" s="1157"/>
      <c r="CU16" s="1157"/>
      <c r="CV16" s="1157"/>
      <c r="CW16" s="1157"/>
      <c r="CX16" s="1157"/>
      <c r="CY16" s="1157"/>
      <c r="CZ16" s="1157"/>
      <c r="DA16" s="1157"/>
      <c r="DB16" s="1157"/>
      <c r="DC16" s="1157"/>
      <c r="DD16" s="1157"/>
      <c r="DE16" s="1157"/>
      <c r="DF16" s="1157"/>
      <c r="DG16" s="1157"/>
      <c r="DH16" s="1157"/>
      <c r="DI16" s="1157"/>
      <c r="DJ16" s="1157"/>
      <c r="DK16" s="1157"/>
      <c r="DL16" s="1157"/>
      <c r="DM16" s="1157"/>
      <c r="DN16" s="1159"/>
      <c r="DO16" s="1159"/>
      <c r="DP16" s="1159"/>
      <c r="DQ16" s="1159"/>
      <c r="DR16" s="1159"/>
      <c r="DS16" s="1159"/>
      <c r="DT16" s="1159"/>
      <c r="DU16" s="1159"/>
      <c r="DV16" s="1159"/>
      <c r="DW16" s="1160"/>
    </row>
    <row r="17" spans="1:269" ht="21" customHeight="1" x14ac:dyDescent="0.2">
      <c r="A17" s="1728"/>
      <c r="B17" s="1728"/>
      <c r="C17" s="1728"/>
      <c r="D17" s="1743"/>
      <c r="E17" s="1697" t="s">
        <v>270</v>
      </c>
      <c r="F17" s="1697"/>
      <c r="G17" s="1697"/>
      <c r="H17" s="1697"/>
      <c r="I17" s="1697" t="s">
        <v>33</v>
      </c>
      <c r="J17" s="1697"/>
      <c r="K17" s="1697"/>
      <c r="L17" s="1697"/>
      <c r="M17" s="1697"/>
      <c r="N17" s="1697"/>
      <c r="O17" s="1737" t="s">
        <v>34</v>
      </c>
      <c r="P17" s="1738"/>
      <c r="Q17" s="1738"/>
      <c r="R17" s="1738"/>
      <c r="S17" s="1738"/>
      <c r="T17" s="1738"/>
      <c r="U17" s="1738"/>
      <c r="V17" s="1739"/>
      <c r="W17" s="1701" t="s">
        <v>35</v>
      </c>
      <c r="X17" s="1701"/>
      <c r="Y17" s="1701" t="s">
        <v>267</v>
      </c>
      <c r="Z17" s="1701"/>
      <c r="AA17" s="74" t="s">
        <v>27</v>
      </c>
      <c r="AB17" s="1734" t="s">
        <v>36</v>
      </c>
      <c r="AC17" s="1725"/>
      <c r="AD17" s="1686" t="s">
        <v>37</v>
      </c>
      <c r="AE17" s="1686"/>
      <c r="AF17" s="1686"/>
      <c r="AG17" s="1686"/>
      <c r="AH17" s="1686"/>
      <c r="AI17" s="1686"/>
      <c r="AJ17" s="1686"/>
      <c r="AK17" s="1686"/>
      <c r="AL17" s="1686"/>
      <c r="AM17" s="1686"/>
      <c r="AN17" s="1740" t="s">
        <v>38</v>
      </c>
      <c r="AO17" s="1741"/>
      <c r="AP17" s="1741"/>
      <c r="AQ17" s="1741"/>
      <c r="AR17" s="1742"/>
      <c r="AS17" s="1735" t="s">
        <v>196</v>
      </c>
      <c r="AT17" s="1735"/>
      <c r="AU17" s="1735"/>
      <c r="AV17" s="1736" t="s">
        <v>39</v>
      </c>
      <c r="AW17" s="1749"/>
      <c r="AX17" s="1751"/>
      <c r="AY17" s="1268"/>
      <c r="AZ17" s="1729"/>
      <c r="BA17" s="1715"/>
      <c r="BB17" s="1715"/>
      <c r="BC17" s="1715"/>
      <c r="BD17" s="1707"/>
      <c r="BE17" s="1707"/>
      <c r="BF17" s="1731"/>
      <c r="BG17" s="1733"/>
      <c r="BH17" s="1730"/>
      <c r="BI17" s="1727"/>
      <c r="BJ17" s="1636"/>
      <c r="BK17" s="1725"/>
      <c r="BL17" s="1647"/>
      <c r="BM17" s="1640"/>
      <c r="BN17" s="1640"/>
      <c r="BO17" s="1640"/>
      <c r="BP17" s="1753" t="s">
        <v>249</v>
      </c>
      <c r="BQ17" s="1649"/>
      <c r="BR17" s="1649"/>
      <c r="BS17" s="1649"/>
      <c r="BT17" s="1649"/>
      <c r="BU17" s="1649"/>
      <c r="BV17" s="1649"/>
      <c r="BW17" s="1649"/>
      <c r="BX17" s="1649"/>
      <c r="BY17" s="1649"/>
      <c r="BZ17" s="1631" t="s">
        <v>248</v>
      </c>
      <c r="CA17" s="1631"/>
      <c r="CB17" s="1631"/>
      <c r="CC17" s="1631"/>
      <c r="CD17" s="1631"/>
      <c r="CE17" s="1631"/>
      <c r="CF17" s="1631"/>
      <c r="CG17" s="1631"/>
      <c r="CH17" s="1631"/>
      <c r="CI17" s="1631"/>
      <c r="CJ17" s="1631" t="s">
        <v>251</v>
      </c>
      <c r="CK17" s="1631"/>
      <c r="CL17" s="1631"/>
      <c r="CM17" s="1631"/>
      <c r="CN17" s="1631"/>
      <c r="CO17" s="1631"/>
      <c r="CP17" s="1631"/>
      <c r="CQ17" s="1631"/>
      <c r="CR17" s="1631"/>
      <c r="CS17" s="1631"/>
      <c r="CT17" s="1631" t="s">
        <v>252</v>
      </c>
      <c r="CU17" s="1631"/>
      <c r="CV17" s="1631"/>
      <c r="CW17" s="1631"/>
      <c r="CX17" s="1631"/>
      <c r="CY17" s="1631"/>
      <c r="CZ17" s="1631"/>
      <c r="DA17" s="1631"/>
      <c r="DB17" s="1631"/>
      <c r="DC17" s="1631"/>
      <c r="DD17" s="1631" t="s">
        <v>253</v>
      </c>
      <c r="DE17" s="1631"/>
      <c r="DF17" s="1631"/>
      <c r="DG17" s="1631"/>
      <c r="DH17" s="1631"/>
      <c r="DI17" s="1631"/>
      <c r="DJ17" s="1631"/>
      <c r="DK17" s="1631"/>
      <c r="DL17" s="1631"/>
      <c r="DM17" s="1631"/>
      <c r="DN17" s="1681" t="s">
        <v>254</v>
      </c>
      <c r="DO17" s="1682"/>
      <c r="DP17" s="1682"/>
      <c r="DQ17" s="1682"/>
      <c r="DR17" s="1682"/>
      <c r="DS17" s="1682"/>
      <c r="DT17" s="1682"/>
      <c r="DU17" s="1682"/>
      <c r="DV17" s="1682"/>
      <c r="DW17" s="1682"/>
    </row>
    <row r="18" spans="1:269" ht="66.75" customHeight="1" x14ac:dyDescent="0.25">
      <c r="A18" s="1269" t="s">
        <v>40</v>
      </c>
      <c r="B18" s="1270" t="s">
        <v>41</v>
      </c>
      <c r="C18" s="1270" t="s">
        <v>42</v>
      </c>
      <c r="D18" s="1271" t="s">
        <v>43</v>
      </c>
      <c r="E18" s="89" t="s">
        <v>44</v>
      </c>
      <c r="F18" s="90" t="s">
        <v>45</v>
      </c>
      <c r="G18" s="1272" t="s">
        <v>197</v>
      </c>
      <c r="H18" s="1273" t="s">
        <v>229</v>
      </c>
      <c r="I18" s="90" t="s">
        <v>46</v>
      </c>
      <c r="J18" s="90" t="s">
        <v>47</v>
      </c>
      <c r="K18" s="90" t="s">
        <v>48</v>
      </c>
      <c r="L18" s="90" t="s">
        <v>49</v>
      </c>
      <c r="M18" s="90" t="s">
        <v>50</v>
      </c>
      <c r="N18" s="1274" t="s">
        <v>51</v>
      </c>
      <c r="O18" s="1275" t="s">
        <v>52</v>
      </c>
      <c r="P18" s="1275" t="s">
        <v>53</v>
      </c>
      <c r="Q18" s="1275" t="s">
        <v>54</v>
      </c>
      <c r="R18" s="1275" t="s">
        <v>55</v>
      </c>
      <c r="S18" s="1275" t="s">
        <v>56</v>
      </c>
      <c r="T18" s="1275" t="s">
        <v>57</v>
      </c>
      <c r="U18" s="1276" t="s">
        <v>165</v>
      </c>
      <c r="V18" s="1276" t="s">
        <v>274</v>
      </c>
      <c r="W18" s="1277" t="s">
        <v>58</v>
      </c>
      <c r="X18" s="1277" t="s">
        <v>59</v>
      </c>
      <c r="Y18" s="1277" t="s">
        <v>229</v>
      </c>
      <c r="Z18" s="1278" t="s">
        <v>268</v>
      </c>
      <c r="AA18" s="1277" t="s">
        <v>60</v>
      </c>
      <c r="AB18" s="1734"/>
      <c r="AC18" s="1725"/>
      <c r="AD18" s="1286" t="s">
        <v>61</v>
      </c>
      <c r="AE18" s="1279" t="s">
        <v>62</v>
      </c>
      <c r="AF18" s="1279" t="s">
        <v>63</v>
      </c>
      <c r="AG18" s="1279" t="s">
        <v>64</v>
      </c>
      <c r="AH18" s="1279" t="s">
        <v>65</v>
      </c>
      <c r="AI18" s="1279" t="s">
        <v>66</v>
      </c>
      <c r="AJ18" s="1279" t="s">
        <v>67</v>
      </c>
      <c r="AK18" s="1279" t="s">
        <v>68</v>
      </c>
      <c r="AL18" s="1275" t="s">
        <v>52</v>
      </c>
      <c r="AM18" s="1275" t="s">
        <v>53</v>
      </c>
      <c r="AN18" s="1280" t="s">
        <v>54</v>
      </c>
      <c r="AO18" s="1280" t="s">
        <v>55</v>
      </c>
      <c r="AP18" s="1281" t="s">
        <v>69</v>
      </c>
      <c r="AQ18" s="1276" t="s">
        <v>165</v>
      </c>
      <c r="AR18" s="1276" t="s">
        <v>274</v>
      </c>
      <c r="AS18" s="1282" t="s">
        <v>58</v>
      </c>
      <c r="AT18" s="1283" t="s">
        <v>207</v>
      </c>
      <c r="AU18" s="1284" t="s">
        <v>60</v>
      </c>
      <c r="AV18" s="1736"/>
      <c r="AW18" s="1749"/>
      <c r="AX18" s="1751"/>
      <c r="AY18" s="1285" t="s">
        <v>70</v>
      </c>
      <c r="AZ18" s="1729"/>
      <c r="BA18" s="863" t="s">
        <v>170</v>
      </c>
      <c r="BB18" s="89" t="s">
        <v>71</v>
      </c>
      <c r="BC18" s="90" t="s">
        <v>72</v>
      </c>
      <c r="BD18" s="91" t="s">
        <v>73</v>
      </c>
      <c r="BE18" s="91" t="s">
        <v>59</v>
      </c>
      <c r="BF18" s="1731"/>
      <c r="BG18" s="1733"/>
      <c r="BH18" s="1730"/>
      <c r="BI18" s="1727"/>
      <c r="BJ18" s="1637"/>
      <c r="BK18" s="1725"/>
      <c r="BL18" s="1647"/>
      <c r="BM18" s="1640"/>
      <c r="BN18" s="1640"/>
      <c r="BO18" s="1640"/>
      <c r="BP18" s="945" t="s">
        <v>74</v>
      </c>
      <c r="BQ18" s="945" t="s">
        <v>75</v>
      </c>
      <c r="BR18" s="946" t="s">
        <v>76</v>
      </c>
      <c r="BS18" s="946" t="s">
        <v>77</v>
      </c>
      <c r="BT18" s="947" t="s">
        <v>78</v>
      </c>
      <c r="BU18" s="947" t="s">
        <v>79</v>
      </c>
      <c r="BV18" s="1188" t="s">
        <v>80</v>
      </c>
      <c r="BW18" s="948" t="s">
        <v>81</v>
      </c>
      <c r="BX18" s="948" t="s">
        <v>78</v>
      </c>
      <c r="BY18" s="1188" t="s">
        <v>82</v>
      </c>
      <c r="BZ18" s="1180" t="s">
        <v>74</v>
      </c>
      <c r="CA18" s="1180" t="s">
        <v>75</v>
      </c>
      <c r="CB18" s="1181" t="s">
        <v>76</v>
      </c>
      <c r="CC18" s="1181" t="s">
        <v>256</v>
      </c>
      <c r="CD18" s="1182" t="s">
        <v>78</v>
      </c>
      <c r="CE18" s="1182" t="s">
        <v>83</v>
      </c>
      <c r="CF18" s="1183" t="s">
        <v>80</v>
      </c>
      <c r="CG18" s="1184" t="s">
        <v>81</v>
      </c>
      <c r="CH18" s="1184" t="s">
        <v>78</v>
      </c>
      <c r="CI18" s="1183" t="s">
        <v>263</v>
      </c>
      <c r="CJ18" s="1180" t="s">
        <v>74</v>
      </c>
      <c r="CK18" s="1180" t="s">
        <v>75</v>
      </c>
      <c r="CL18" s="1181" t="s">
        <v>76</v>
      </c>
      <c r="CM18" s="1181" t="s">
        <v>77</v>
      </c>
      <c r="CN18" s="1182" t="s">
        <v>78</v>
      </c>
      <c r="CO18" s="1182" t="s">
        <v>257</v>
      </c>
      <c r="CP18" s="1183" t="s">
        <v>80</v>
      </c>
      <c r="CQ18" s="1184" t="s">
        <v>255</v>
      </c>
      <c r="CR18" s="1184" t="s">
        <v>78</v>
      </c>
      <c r="CS18" s="1183" t="s">
        <v>262</v>
      </c>
      <c r="CT18" s="1180" t="s">
        <v>74</v>
      </c>
      <c r="CU18" s="1180" t="s">
        <v>75</v>
      </c>
      <c r="CV18" s="1181" t="s">
        <v>76</v>
      </c>
      <c r="CW18" s="1181" t="s">
        <v>77</v>
      </c>
      <c r="CX18" s="1182" t="s">
        <v>78</v>
      </c>
      <c r="CY18" s="1182" t="s">
        <v>258</v>
      </c>
      <c r="CZ18" s="1183" t="s">
        <v>80</v>
      </c>
      <c r="DA18" s="1184" t="s">
        <v>255</v>
      </c>
      <c r="DB18" s="1184" t="s">
        <v>78</v>
      </c>
      <c r="DC18" s="1183" t="s">
        <v>261</v>
      </c>
      <c r="DD18" s="1180" t="s">
        <v>74</v>
      </c>
      <c r="DE18" s="1180" t="s">
        <v>75</v>
      </c>
      <c r="DF18" s="1181" t="s">
        <v>76</v>
      </c>
      <c r="DG18" s="1181" t="s">
        <v>77</v>
      </c>
      <c r="DH18" s="1182" t="s">
        <v>78</v>
      </c>
      <c r="DI18" s="1182" t="s">
        <v>259</v>
      </c>
      <c r="DJ18" s="1183" t="s">
        <v>80</v>
      </c>
      <c r="DK18" s="1184" t="s">
        <v>255</v>
      </c>
      <c r="DL18" s="1184" t="s">
        <v>78</v>
      </c>
      <c r="DM18" s="1183" t="s">
        <v>264</v>
      </c>
      <c r="DN18" s="1180" t="s">
        <v>74</v>
      </c>
      <c r="DO18" s="1180" t="s">
        <v>75</v>
      </c>
      <c r="DP18" s="1181" t="s">
        <v>76</v>
      </c>
      <c r="DQ18" s="1181" t="s">
        <v>77</v>
      </c>
      <c r="DR18" s="1182" t="s">
        <v>78</v>
      </c>
      <c r="DS18" s="1182" t="s">
        <v>260</v>
      </c>
      <c r="DT18" s="1183" t="s">
        <v>80</v>
      </c>
      <c r="DU18" s="1184" t="s">
        <v>255</v>
      </c>
      <c r="DV18" s="1184" t="s">
        <v>78</v>
      </c>
      <c r="DW18" s="1183" t="s">
        <v>265</v>
      </c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  <c r="IY18" s="92"/>
      <c r="IZ18" s="92"/>
      <c r="JA18" s="92"/>
      <c r="JB18" s="92"/>
      <c r="JC18" s="92"/>
      <c r="JD18" s="92"/>
      <c r="JE18" s="92"/>
      <c r="JF18" s="92"/>
      <c r="JG18" s="92"/>
      <c r="JH18" s="92"/>
      <c r="JI18" s="92"/>
    </row>
    <row r="19" spans="1:269" x14ac:dyDescent="0.3">
      <c r="A19" s="1420" t="s">
        <v>365</v>
      </c>
      <c r="B19" s="1397" t="s">
        <v>84</v>
      </c>
      <c r="C19" s="1444" t="s">
        <v>317</v>
      </c>
      <c r="D19" s="1199" t="s">
        <v>317</v>
      </c>
      <c r="E19" s="96">
        <v>16</v>
      </c>
      <c r="F19" s="97"/>
      <c r="G19" s="98">
        <f t="shared" ref="G19:G27" si="0">IF(ISBLANK(D19),"",2)</f>
        <v>2</v>
      </c>
      <c r="H19" s="1220">
        <f t="shared" ref="H19:H27" si="1">SUM(E19:G19)</f>
        <v>18</v>
      </c>
      <c r="I19" s="606"/>
      <c r="J19" s="607"/>
      <c r="K19" s="606"/>
      <c r="L19" s="606"/>
      <c r="M19" s="606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1186">
        <f t="shared" ref="Y19:Y27" si="2">SUM(I19:X19)</f>
        <v>0</v>
      </c>
      <c r="Z19" s="399" t="str">
        <f t="shared" ref="Z19:Z27" si="3">IF(Y19=0,"-",IF(Y19&lt;4,"Točno!",IF(Y19&gt;4,"Previše sati!","Netočno!")))</f>
        <v>-</v>
      </c>
      <c r="AA19" s="101"/>
      <c r="AB19" s="1214">
        <f t="shared" ref="AB19:AB27" si="4">(H19+Y19+AA19)</f>
        <v>18</v>
      </c>
      <c r="AC19" s="535" t="str">
        <f t="shared" ref="AC19:AC25" si="5">IF(H19=0,"-",IF(H19+Y19+AA19&lt;16,"Nepuno!",IF(H2173,"Previše sati!","Puno!")))</f>
        <v>Puno!</v>
      </c>
      <c r="AD19" s="105">
        <v>1</v>
      </c>
      <c r="AE19" s="106">
        <v>1</v>
      </c>
      <c r="AF19" s="106">
        <v>1</v>
      </c>
      <c r="AG19" s="106"/>
      <c r="AH19" s="106"/>
      <c r="AI19" s="102"/>
      <c r="AJ19" s="605"/>
      <c r="AK19" s="605"/>
      <c r="AL19" s="102"/>
      <c r="AM19" s="102"/>
      <c r="AN19" s="102"/>
      <c r="AO19" s="102"/>
      <c r="AP19" s="102"/>
      <c r="AQ19" s="102"/>
      <c r="AR19" s="102"/>
      <c r="AS19" s="102"/>
      <c r="AT19" s="102"/>
      <c r="AU19" s="107"/>
      <c r="AV19" s="108">
        <f t="shared" ref="AV19:AV27" si="6">SUM(AD19:AU19)</f>
        <v>3</v>
      </c>
      <c r="AW19" s="109">
        <v>3</v>
      </c>
      <c r="AX19" s="110" t="str">
        <f t="shared" ref="AX19:AX27" si="7">IF(AV19&lt;1,"Netočno!",IF(AV19&lt;AW19,"Premalo sati!",IF(AV19&gt;AW19,"Previše sati!","Točno!""")))</f>
        <v>Točno!"</v>
      </c>
      <c r="AY19" s="111">
        <f t="shared" ref="AY19:AY27" si="8">(AW19-AV19)</f>
        <v>0</v>
      </c>
      <c r="AZ19" s="1288">
        <f t="shared" ref="AZ19:AZ27" si="9">(AB19+AV19)</f>
        <v>21</v>
      </c>
      <c r="BA19" s="112">
        <f t="shared" ref="BA19:BA27" si="10">(E19+F19)*30/60</f>
        <v>8</v>
      </c>
      <c r="BB19" s="113">
        <f t="shared" ref="BB19:BB27" si="11">CEILING(BA19, 0.5)</f>
        <v>8</v>
      </c>
      <c r="BC19" s="114">
        <f t="shared" ref="BC19:BC27" si="12">IF(ISBLANK(D19),"0",2)</f>
        <v>2</v>
      </c>
      <c r="BD19" s="115">
        <f t="shared" ref="BD19:BD27" si="13">(W19+AS19)</f>
        <v>0</v>
      </c>
      <c r="BE19" s="115">
        <f t="shared" ref="BE19:BE27" si="14">(AT19+X19)</f>
        <v>0</v>
      </c>
      <c r="BF19" s="116">
        <f t="shared" ref="BF19:BF27" si="15">IF(AZ19=0,"-",BH19-AZ19-BB19-BC19-BD19-BE19)</f>
        <v>9</v>
      </c>
      <c r="BG19" s="117">
        <f t="shared" ref="BG19:BG27" si="16">IF(AB19=0,"0",BH19-AZ19)</f>
        <v>19</v>
      </c>
      <c r="BH19" s="118" t="str">
        <f t="shared" ref="BH19:BH27" si="17">IF(AB19=0,"-",IF(AB19&gt;15,"40",AB19*40/18))</f>
        <v>40</v>
      </c>
      <c r="BI19" s="1289">
        <f t="shared" ref="BI19:BI27" si="18">IF(BH19=0,"-",AZ19+BG19)</f>
        <v>40</v>
      </c>
      <c r="BJ19" s="119">
        <f t="shared" ref="BJ19:BJ27" si="19">ROUND(21*BH19/40,0)</f>
        <v>21</v>
      </c>
      <c r="BK19" s="1227" t="str">
        <f t="shared" ref="BK19:BK27" si="20">IF(BI19=0,"0",IF(BI19&gt;40,"PREKOVREMENO",IF(BI19=40,"PUNO","NEPUNO")))</f>
        <v>PUNO</v>
      </c>
      <c r="BL19" s="838"/>
      <c r="BM19" s="1301"/>
      <c r="BN19" s="1301"/>
      <c r="BO19" s="837"/>
      <c r="BP19" s="861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861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861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</row>
    <row r="20" spans="1:269" x14ac:dyDescent="0.3">
      <c r="A20" s="1420" t="s">
        <v>364</v>
      </c>
      <c r="B20" s="1397" t="s">
        <v>84</v>
      </c>
      <c r="C20" s="1444" t="s">
        <v>318</v>
      </c>
      <c r="D20" s="1199" t="s">
        <v>318</v>
      </c>
      <c r="E20" s="96">
        <v>16</v>
      </c>
      <c r="F20" s="97"/>
      <c r="G20" s="98">
        <f t="shared" si="0"/>
        <v>2</v>
      </c>
      <c r="H20" s="1220">
        <f t="shared" si="1"/>
        <v>18</v>
      </c>
      <c r="I20" s="606"/>
      <c r="J20" s="607"/>
      <c r="K20" s="606"/>
      <c r="L20" s="606"/>
      <c r="M20" s="606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1186">
        <f t="shared" si="2"/>
        <v>0</v>
      </c>
      <c r="Z20" s="399" t="str">
        <f t="shared" si="3"/>
        <v>-</v>
      </c>
      <c r="AA20" s="101"/>
      <c r="AB20" s="1214">
        <f t="shared" si="4"/>
        <v>18</v>
      </c>
      <c r="AC20" s="535" t="str">
        <f t="shared" si="5"/>
        <v>Puno!</v>
      </c>
      <c r="AD20" s="105">
        <v>1</v>
      </c>
      <c r="AE20" s="106">
        <v>1</v>
      </c>
      <c r="AF20" s="106">
        <v>1</v>
      </c>
      <c r="AG20" s="106"/>
      <c r="AH20" s="106"/>
      <c r="AI20" s="102"/>
      <c r="AJ20" s="605"/>
      <c r="AK20" s="605"/>
      <c r="AL20" s="102"/>
      <c r="AM20" s="102"/>
      <c r="AN20" s="102"/>
      <c r="AO20" s="102"/>
      <c r="AP20" s="102"/>
      <c r="AQ20" s="102"/>
      <c r="AR20" s="102"/>
      <c r="AS20" s="102"/>
      <c r="AT20" s="102"/>
      <c r="AU20" s="107"/>
      <c r="AV20" s="108">
        <f t="shared" si="6"/>
        <v>3</v>
      </c>
      <c r="AW20" s="109">
        <v>3</v>
      </c>
      <c r="AX20" s="110" t="str">
        <f t="shared" si="7"/>
        <v>Točno!"</v>
      </c>
      <c r="AY20" s="111">
        <f t="shared" si="8"/>
        <v>0</v>
      </c>
      <c r="AZ20" s="1288">
        <f t="shared" si="9"/>
        <v>21</v>
      </c>
      <c r="BA20" s="112">
        <f t="shared" si="10"/>
        <v>8</v>
      </c>
      <c r="BB20" s="113">
        <f t="shared" si="11"/>
        <v>8</v>
      </c>
      <c r="BC20" s="114">
        <f t="shared" si="12"/>
        <v>2</v>
      </c>
      <c r="BD20" s="115">
        <f t="shared" si="13"/>
        <v>0</v>
      </c>
      <c r="BE20" s="115">
        <f t="shared" si="14"/>
        <v>0</v>
      </c>
      <c r="BF20" s="116">
        <f t="shared" si="15"/>
        <v>9</v>
      </c>
      <c r="BG20" s="117">
        <f t="shared" si="16"/>
        <v>19</v>
      </c>
      <c r="BH20" s="118" t="str">
        <f t="shared" si="17"/>
        <v>40</v>
      </c>
      <c r="BI20" s="1289">
        <f t="shared" si="18"/>
        <v>40</v>
      </c>
      <c r="BJ20" s="119">
        <f t="shared" si="19"/>
        <v>21</v>
      </c>
      <c r="BK20" s="1227" t="str">
        <f t="shared" si="20"/>
        <v>PUNO</v>
      </c>
      <c r="BL20" s="838"/>
      <c r="BM20" s="1301"/>
      <c r="BN20" s="1301"/>
      <c r="BO20" s="837"/>
      <c r="BP20" s="861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861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861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</row>
    <row r="21" spans="1:269" x14ac:dyDescent="0.3">
      <c r="A21" s="1420" t="s">
        <v>366</v>
      </c>
      <c r="B21" s="1397" t="s">
        <v>84</v>
      </c>
      <c r="C21" s="1444" t="s">
        <v>319</v>
      </c>
      <c r="D21" s="1199" t="s">
        <v>319</v>
      </c>
      <c r="E21" s="96">
        <v>16</v>
      </c>
      <c r="F21" s="97"/>
      <c r="G21" s="98">
        <f t="shared" si="0"/>
        <v>2</v>
      </c>
      <c r="H21" s="1220">
        <f t="shared" si="1"/>
        <v>18</v>
      </c>
      <c r="I21" s="606"/>
      <c r="J21" s="607"/>
      <c r="K21" s="606"/>
      <c r="L21" s="606"/>
      <c r="M21" s="606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1186">
        <f t="shared" si="2"/>
        <v>0</v>
      </c>
      <c r="Z21" s="399" t="str">
        <f t="shared" si="3"/>
        <v>-</v>
      </c>
      <c r="AA21" s="101"/>
      <c r="AB21" s="1214">
        <f t="shared" si="4"/>
        <v>18</v>
      </c>
      <c r="AC21" s="535" t="str">
        <f t="shared" si="5"/>
        <v>Puno!</v>
      </c>
      <c r="AD21" s="105">
        <v>1</v>
      </c>
      <c r="AE21" s="106">
        <v>1</v>
      </c>
      <c r="AF21" s="106">
        <v>1</v>
      </c>
      <c r="AG21" s="106"/>
      <c r="AH21" s="106"/>
      <c r="AI21" s="102"/>
      <c r="AJ21" s="605"/>
      <c r="AK21" s="605"/>
      <c r="AL21" s="102"/>
      <c r="AM21" s="102"/>
      <c r="AN21" s="102"/>
      <c r="AO21" s="102"/>
      <c r="AP21" s="102"/>
      <c r="AQ21" s="102"/>
      <c r="AR21" s="102"/>
      <c r="AS21" s="102"/>
      <c r="AT21" s="102"/>
      <c r="AU21" s="107"/>
      <c r="AV21" s="108">
        <f t="shared" si="6"/>
        <v>3</v>
      </c>
      <c r="AW21" s="109">
        <v>3</v>
      </c>
      <c r="AX21" s="110" t="str">
        <f t="shared" si="7"/>
        <v>Točno!"</v>
      </c>
      <c r="AY21" s="111">
        <f t="shared" si="8"/>
        <v>0</v>
      </c>
      <c r="AZ21" s="1288">
        <f t="shared" si="9"/>
        <v>21</v>
      </c>
      <c r="BA21" s="112">
        <f t="shared" si="10"/>
        <v>8</v>
      </c>
      <c r="BB21" s="113">
        <f t="shared" si="11"/>
        <v>8</v>
      </c>
      <c r="BC21" s="114">
        <f t="shared" si="12"/>
        <v>2</v>
      </c>
      <c r="BD21" s="115">
        <f t="shared" si="13"/>
        <v>0</v>
      </c>
      <c r="BE21" s="115">
        <f t="shared" si="14"/>
        <v>0</v>
      </c>
      <c r="BF21" s="116">
        <f t="shared" si="15"/>
        <v>9</v>
      </c>
      <c r="BG21" s="117">
        <f t="shared" si="16"/>
        <v>19</v>
      </c>
      <c r="BH21" s="118" t="str">
        <f t="shared" si="17"/>
        <v>40</v>
      </c>
      <c r="BI21" s="1289">
        <f t="shared" si="18"/>
        <v>40</v>
      </c>
      <c r="BJ21" s="119">
        <f t="shared" si="19"/>
        <v>21</v>
      </c>
      <c r="BK21" s="1227" t="str">
        <f t="shared" si="20"/>
        <v>PUNO</v>
      </c>
      <c r="BL21" s="838"/>
      <c r="BM21" s="1301"/>
      <c r="BN21" s="1301"/>
      <c r="BO21" s="837"/>
      <c r="BP21" s="861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861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861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</row>
    <row r="22" spans="1:269" x14ac:dyDescent="0.3">
      <c r="A22" s="1420" t="s">
        <v>438</v>
      </c>
      <c r="B22" s="1397" t="s">
        <v>84</v>
      </c>
      <c r="C22" s="1444" t="s">
        <v>320</v>
      </c>
      <c r="D22" s="1199" t="s">
        <v>320</v>
      </c>
      <c r="E22" s="96">
        <v>16</v>
      </c>
      <c r="F22" s="97"/>
      <c r="G22" s="98">
        <f t="shared" si="0"/>
        <v>2</v>
      </c>
      <c r="H22" s="1220">
        <f t="shared" si="1"/>
        <v>18</v>
      </c>
      <c r="I22" s="606"/>
      <c r="J22" s="607"/>
      <c r="K22" s="606"/>
      <c r="L22" s="606"/>
      <c r="M22" s="606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1186">
        <f t="shared" si="2"/>
        <v>0</v>
      </c>
      <c r="Z22" s="399" t="str">
        <f t="shared" si="3"/>
        <v>-</v>
      </c>
      <c r="AA22" s="101"/>
      <c r="AB22" s="1214">
        <f t="shared" si="4"/>
        <v>18</v>
      </c>
      <c r="AC22" s="535" t="str">
        <f t="shared" si="5"/>
        <v>Puno!</v>
      </c>
      <c r="AD22" s="105">
        <v>1</v>
      </c>
      <c r="AE22" s="106">
        <v>1</v>
      </c>
      <c r="AF22" s="106">
        <v>1</v>
      </c>
      <c r="AG22" s="106"/>
      <c r="AH22" s="106"/>
      <c r="AI22" s="102"/>
      <c r="AJ22" s="605"/>
      <c r="AK22" s="605"/>
      <c r="AL22" s="102"/>
      <c r="AM22" s="102"/>
      <c r="AN22" s="102"/>
      <c r="AO22" s="102"/>
      <c r="AP22" s="102"/>
      <c r="AQ22" s="102"/>
      <c r="AR22" s="102"/>
      <c r="AS22" s="102"/>
      <c r="AT22" s="102"/>
      <c r="AU22" s="107"/>
      <c r="AV22" s="108">
        <f t="shared" si="6"/>
        <v>3</v>
      </c>
      <c r="AW22" s="109">
        <v>3</v>
      </c>
      <c r="AX22" s="110" t="str">
        <f t="shared" si="7"/>
        <v>Točno!"</v>
      </c>
      <c r="AY22" s="111">
        <f t="shared" si="8"/>
        <v>0</v>
      </c>
      <c r="AZ22" s="1288">
        <f t="shared" si="9"/>
        <v>21</v>
      </c>
      <c r="BA22" s="112">
        <f t="shared" si="10"/>
        <v>8</v>
      </c>
      <c r="BB22" s="113">
        <f t="shared" si="11"/>
        <v>8</v>
      </c>
      <c r="BC22" s="114">
        <f t="shared" si="12"/>
        <v>2</v>
      </c>
      <c r="BD22" s="115">
        <f t="shared" si="13"/>
        <v>0</v>
      </c>
      <c r="BE22" s="115">
        <f t="shared" si="14"/>
        <v>0</v>
      </c>
      <c r="BF22" s="116">
        <f t="shared" si="15"/>
        <v>9</v>
      </c>
      <c r="BG22" s="117">
        <f t="shared" si="16"/>
        <v>19</v>
      </c>
      <c r="BH22" s="118" t="str">
        <f t="shared" si="17"/>
        <v>40</v>
      </c>
      <c r="BI22" s="1289">
        <f t="shared" si="18"/>
        <v>40</v>
      </c>
      <c r="BJ22" s="119">
        <f t="shared" si="19"/>
        <v>21</v>
      </c>
      <c r="BK22" s="1227" t="str">
        <f t="shared" si="20"/>
        <v>PUNO</v>
      </c>
      <c r="BL22" s="838"/>
      <c r="BM22" s="1301"/>
      <c r="BN22" s="1301"/>
      <c r="BO22" s="837"/>
      <c r="BP22" s="861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861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861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</row>
    <row r="23" spans="1:269" x14ac:dyDescent="0.3">
      <c r="A23" s="1420" t="s">
        <v>367</v>
      </c>
      <c r="B23" s="1397" t="s">
        <v>84</v>
      </c>
      <c r="C23" s="1444" t="s">
        <v>321</v>
      </c>
      <c r="D23" s="1199" t="s">
        <v>321</v>
      </c>
      <c r="E23" s="96">
        <v>16</v>
      </c>
      <c r="F23" s="97"/>
      <c r="G23" s="98">
        <f t="shared" si="0"/>
        <v>2</v>
      </c>
      <c r="H23" s="1220">
        <f t="shared" si="1"/>
        <v>18</v>
      </c>
      <c r="I23" s="606"/>
      <c r="J23" s="607"/>
      <c r="K23" s="606"/>
      <c r="L23" s="606"/>
      <c r="M23" s="606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1186">
        <f t="shared" si="2"/>
        <v>0</v>
      </c>
      <c r="Z23" s="399" t="str">
        <f t="shared" si="3"/>
        <v>-</v>
      </c>
      <c r="AA23" s="101"/>
      <c r="AB23" s="1214">
        <f t="shared" si="4"/>
        <v>18</v>
      </c>
      <c r="AC23" s="535" t="str">
        <f t="shared" si="5"/>
        <v>Puno!</v>
      </c>
      <c r="AD23" s="105">
        <v>1</v>
      </c>
      <c r="AE23" s="106">
        <v>1</v>
      </c>
      <c r="AF23" s="106">
        <v>1</v>
      </c>
      <c r="AG23" s="106"/>
      <c r="AH23" s="106"/>
      <c r="AI23" s="102"/>
      <c r="AJ23" s="605"/>
      <c r="AK23" s="605"/>
      <c r="AL23" s="102"/>
      <c r="AM23" s="102"/>
      <c r="AN23" s="102"/>
      <c r="AO23" s="102"/>
      <c r="AP23" s="102"/>
      <c r="AQ23" s="102"/>
      <c r="AR23" s="102"/>
      <c r="AS23" s="102"/>
      <c r="AT23" s="102"/>
      <c r="AU23" s="107"/>
      <c r="AV23" s="108">
        <f t="shared" si="6"/>
        <v>3</v>
      </c>
      <c r="AW23" s="109">
        <v>3</v>
      </c>
      <c r="AX23" s="110" t="str">
        <f t="shared" si="7"/>
        <v>Točno!"</v>
      </c>
      <c r="AY23" s="111">
        <f t="shared" si="8"/>
        <v>0</v>
      </c>
      <c r="AZ23" s="1288">
        <f t="shared" si="9"/>
        <v>21</v>
      </c>
      <c r="BA23" s="112">
        <f t="shared" si="10"/>
        <v>8</v>
      </c>
      <c r="BB23" s="113">
        <f t="shared" si="11"/>
        <v>8</v>
      </c>
      <c r="BC23" s="114">
        <f t="shared" si="12"/>
        <v>2</v>
      </c>
      <c r="BD23" s="115">
        <f t="shared" si="13"/>
        <v>0</v>
      </c>
      <c r="BE23" s="115">
        <f t="shared" si="14"/>
        <v>0</v>
      </c>
      <c r="BF23" s="116">
        <f t="shared" si="15"/>
        <v>9</v>
      </c>
      <c r="BG23" s="117">
        <f t="shared" si="16"/>
        <v>19</v>
      </c>
      <c r="BH23" s="118" t="str">
        <f t="shared" si="17"/>
        <v>40</v>
      </c>
      <c r="BI23" s="1289">
        <f t="shared" si="18"/>
        <v>40</v>
      </c>
      <c r="BJ23" s="119">
        <f t="shared" si="19"/>
        <v>21</v>
      </c>
      <c r="BK23" s="1227" t="str">
        <f t="shared" si="20"/>
        <v>PUNO</v>
      </c>
      <c r="BL23" s="838"/>
      <c r="BM23" s="1301"/>
      <c r="BN23" s="1301"/>
      <c r="BO23" s="837"/>
      <c r="BP23" s="861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861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861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</row>
    <row r="24" spans="1:269" ht="20.399999999999999" x14ac:dyDescent="0.3">
      <c r="A24" s="1420" t="s">
        <v>451</v>
      </c>
      <c r="B24" s="1397" t="s">
        <v>84</v>
      </c>
      <c r="C24" s="1444" t="s">
        <v>322</v>
      </c>
      <c r="D24" s="1199" t="s">
        <v>322</v>
      </c>
      <c r="E24" s="96">
        <v>16</v>
      </c>
      <c r="F24" s="97"/>
      <c r="G24" s="98">
        <f t="shared" si="0"/>
        <v>2</v>
      </c>
      <c r="H24" s="1220">
        <f t="shared" si="1"/>
        <v>18</v>
      </c>
      <c r="I24" s="606"/>
      <c r="J24" s="607"/>
      <c r="K24" s="606"/>
      <c r="L24" s="606"/>
      <c r="M24" s="606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1186">
        <f t="shared" si="2"/>
        <v>0</v>
      </c>
      <c r="Z24" s="399" t="str">
        <f t="shared" si="3"/>
        <v>-</v>
      </c>
      <c r="AA24" s="101"/>
      <c r="AB24" s="1214">
        <f t="shared" si="4"/>
        <v>18</v>
      </c>
      <c r="AC24" s="535" t="str">
        <f t="shared" si="5"/>
        <v>Puno!</v>
      </c>
      <c r="AD24" s="105">
        <v>1</v>
      </c>
      <c r="AE24" s="106">
        <v>1</v>
      </c>
      <c r="AF24" s="106">
        <v>1</v>
      </c>
      <c r="AG24" s="106"/>
      <c r="AH24" s="106"/>
      <c r="AI24" s="102"/>
      <c r="AJ24" s="605"/>
      <c r="AK24" s="605"/>
      <c r="AL24" s="102"/>
      <c r="AM24" s="102"/>
      <c r="AN24" s="102"/>
      <c r="AO24" s="102"/>
      <c r="AP24" s="102"/>
      <c r="AQ24" s="102"/>
      <c r="AR24" s="102"/>
      <c r="AS24" s="102"/>
      <c r="AT24" s="102"/>
      <c r="AU24" s="107"/>
      <c r="AV24" s="108">
        <f t="shared" si="6"/>
        <v>3</v>
      </c>
      <c r="AW24" s="109">
        <v>3</v>
      </c>
      <c r="AX24" s="110" t="str">
        <f t="shared" si="7"/>
        <v>Točno!"</v>
      </c>
      <c r="AY24" s="111">
        <f t="shared" si="8"/>
        <v>0</v>
      </c>
      <c r="AZ24" s="1288">
        <f t="shared" si="9"/>
        <v>21</v>
      </c>
      <c r="BA24" s="112">
        <f t="shared" si="10"/>
        <v>8</v>
      </c>
      <c r="BB24" s="113">
        <f t="shared" si="11"/>
        <v>8</v>
      </c>
      <c r="BC24" s="114">
        <f t="shared" si="12"/>
        <v>2</v>
      </c>
      <c r="BD24" s="115">
        <f t="shared" si="13"/>
        <v>0</v>
      </c>
      <c r="BE24" s="115">
        <f t="shared" si="14"/>
        <v>0</v>
      </c>
      <c r="BF24" s="116">
        <f t="shared" si="15"/>
        <v>9</v>
      </c>
      <c r="BG24" s="117">
        <f t="shared" si="16"/>
        <v>19</v>
      </c>
      <c r="BH24" s="118" t="str">
        <f t="shared" si="17"/>
        <v>40</v>
      </c>
      <c r="BI24" s="1289">
        <f t="shared" si="18"/>
        <v>40</v>
      </c>
      <c r="BJ24" s="119">
        <f t="shared" si="19"/>
        <v>21</v>
      </c>
      <c r="BK24" s="1227" t="str">
        <f t="shared" si="20"/>
        <v>PUNO</v>
      </c>
      <c r="BL24" s="838"/>
      <c r="BM24" s="1301"/>
      <c r="BN24" s="1301"/>
      <c r="BO24" s="837"/>
      <c r="BP24" s="861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861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861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</row>
    <row r="25" spans="1:269" x14ac:dyDescent="0.3">
      <c r="A25" s="1420" t="s">
        <v>446</v>
      </c>
      <c r="B25" s="1397" t="s">
        <v>84</v>
      </c>
      <c r="C25" s="1444" t="s">
        <v>328</v>
      </c>
      <c r="D25" s="1199" t="s">
        <v>328</v>
      </c>
      <c r="E25" s="96">
        <v>16</v>
      </c>
      <c r="F25" s="97"/>
      <c r="G25" s="98">
        <f t="shared" si="0"/>
        <v>2</v>
      </c>
      <c r="H25" s="1220">
        <f t="shared" si="1"/>
        <v>18</v>
      </c>
      <c r="I25" s="606"/>
      <c r="J25" s="607"/>
      <c r="K25" s="606"/>
      <c r="L25" s="606"/>
      <c r="M25" s="606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1186">
        <f t="shared" si="2"/>
        <v>0</v>
      </c>
      <c r="Z25" s="399" t="str">
        <f t="shared" si="3"/>
        <v>-</v>
      </c>
      <c r="AA25" s="101"/>
      <c r="AB25" s="1214">
        <f t="shared" si="4"/>
        <v>18</v>
      </c>
      <c r="AC25" s="535" t="str">
        <f t="shared" si="5"/>
        <v>Puno!</v>
      </c>
      <c r="AD25" s="105">
        <v>1</v>
      </c>
      <c r="AE25" s="106">
        <v>1</v>
      </c>
      <c r="AF25" s="106">
        <v>1</v>
      </c>
      <c r="AG25" s="106"/>
      <c r="AH25" s="106"/>
      <c r="AI25" s="102"/>
      <c r="AJ25" s="605"/>
      <c r="AK25" s="605"/>
      <c r="AL25" s="102"/>
      <c r="AM25" s="102"/>
      <c r="AN25" s="102"/>
      <c r="AO25" s="102"/>
      <c r="AP25" s="102"/>
      <c r="AQ25" s="102"/>
      <c r="AR25" s="102"/>
      <c r="AS25" s="102"/>
      <c r="AT25" s="102"/>
      <c r="AU25" s="107"/>
      <c r="AV25" s="108">
        <f t="shared" si="6"/>
        <v>3</v>
      </c>
      <c r="AW25" s="109">
        <v>3</v>
      </c>
      <c r="AX25" s="110" t="str">
        <f t="shared" si="7"/>
        <v>Točno!"</v>
      </c>
      <c r="AY25" s="111">
        <f t="shared" si="8"/>
        <v>0</v>
      </c>
      <c r="AZ25" s="1288">
        <f t="shared" si="9"/>
        <v>21</v>
      </c>
      <c r="BA25" s="112">
        <f t="shared" si="10"/>
        <v>8</v>
      </c>
      <c r="BB25" s="113">
        <f t="shared" si="11"/>
        <v>8</v>
      </c>
      <c r="BC25" s="114">
        <f t="shared" si="12"/>
        <v>2</v>
      </c>
      <c r="BD25" s="115">
        <f t="shared" si="13"/>
        <v>0</v>
      </c>
      <c r="BE25" s="115">
        <f t="shared" si="14"/>
        <v>0</v>
      </c>
      <c r="BF25" s="116">
        <f t="shared" si="15"/>
        <v>9</v>
      </c>
      <c r="BG25" s="117">
        <f t="shared" si="16"/>
        <v>19</v>
      </c>
      <c r="BH25" s="118" t="str">
        <f t="shared" si="17"/>
        <v>40</v>
      </c>
      <c r="BI25" s="1289">
        <f t="shared" si="18"/>
        <v>40</v>
      </c>
      <c r="BJ25" s="119">
        <f t="shared" si="19"/>
        <v>21</v>
      </c>
      <c r="BK25" s="1227" t="str">
        <f t="shared" si="20"/>
        <v>PUNO</v>
      </c>
      <c r="BL25" s="838"/>
      <c r="BM25" s="1301"/>
      <c r="BN25" s="1301"/>
      <c r="BO25" s="837"/>
      <c r="BP25" s="861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861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861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</row>
    <row r="26" spans="1:269" x14ac:dyDescent="0.3">
      <c r="A26" s="1420" t="s">
        <v>369</v>
      </c>
      <c r="B26" s="1397" t="s">
        <v>84</v>
      </c>
      <c r="C26" s="1444" t="s">
        <v>323</v>
      </c>
      <c r="D26" s="1199" t="s">
        <v>324</v>
      </c>
      <c r="E26" s="96">
        <v>16</v>
      </c>
      <c r="F26" s="97"/>
      <c r="G26" s="98">
        <f t="shared" si="0"/>
        <v>2</v>
      </c>
      <c r="H26" s="1220">
        <f t="shared" si="1"/>
        <v>18</v>
      </c>
      <c r="I26" s="606"/>
      <c r="J26" s="607"/>
      <c r="K26" s="606"/>
      <c r="L26" s="606"/>
      <c r="M26" s="606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1186">
        <f t="shared" si="2"/>
        <v>0</v>
      </c>
      <c r="Z26" s="399" t="str">
        <f t="shared" si="3"/>
        <v>-</v>
      </c>
      <c r="AA26" s="101"/>
      <c r="AB26" s="1214">
        <f t="shared" si="4"/>
        <v>18</v>
      </c>
      <c r="AC26" s="535" t="str">
        <f>IF(H26=0,"-",IF(H26+Y26+AA26&lt;16,"Nepuno!",IF(H2178,"Previše sati!","Puno!")))</f>
        <v>Puno!</v>
      </c>
      <c r="AD26" s="105">
        <v>1</v>
      </c>
      <c r="AE26" s="106">
        <v>1</v>
      </c>
      <c r="AF26" s="106">
        <v>1</v>
      </c>
      <c r="AG26" s="106"/>
      <c r="AH26" s="106"/>
      <c r="AI26" s="102"/>
      <c r="AJ26" s="605"/>
      <c r="AK26" s="605"/>
      <c r="AL26" s="102"/>
      <c r="AM26" s="102"/>
      <c r="AN26" s="102"/>
      <c r="AO26" s="102"/>
      <c r="AP26" s="102"/>
      <c r="AQ26" s="102"/>
      <c r="AR26" s="102"/>
      <c r="AS26" s="102"/>
      <c r="AT26" s="102"/>
      <c r="AU26" s="107"/>
      <c r="AV26" s="108">
        <f t="shared" si="6"/>
        <v>3</v>
      </c>
      <c r="AW26" s="109">
        <v>3</v>
      </c>
      <c r="AX26" s="110" t="str">
        <f t="shared" si="7"/>
        <v>Točno!"</v>
      </c>
      <c r="AY26" s="111">
        <f t="shared" si="8"/>
        <v>0</v>
      </c>
      <c r="AZ26" s="1288">
        <f t="shared" si="9"/>
        <v>21</v>
      </c>
      <c r="BA26" s="112">
        <f t="shared" si="10"/>
        <v>8</v>
      </c>
      <c r="BB26" s="113">
        <f t="shared" si="11"/>
        <v>8</v>
      </c>
      <c r="BC26" s="114">
        <f t="shared" si="12"/>
        <v>2</v>
      </c>
      <c r="BD26" s="115">
        <f t="shared" si="13"/>
        <v>0</v>
      </c>
      <c r="BE26" s="115">
        <f t="shared" si="14"/>
        <v>0</v>
      </c>
      <c r="BF26" s="116">
        <f t="shared" si="15"/>
        <v>9</v>
      </c>
      <c r="BG26" s="117">
        <f t="shared" si="16"/>
        <v>19</v>
      </c>
      <c r="BH26" s="118" t="str">
        <f t="shared" si="17"/>
        <v>40</v>
      </c>
      <c r="BI26" s="1289">
        <f t="shared" si="18"/>
        <v>40</v>
      </c>
      <c r="BJ26" s="119">
        <f t="shared" si="19"/>
        <v>21</v>
      </c>
      <c r="BK26" s="1227" t="str">
        <f t="shared" si="20"/>
        <v>PUNO</v>
      </c>
      <c r="BL26" s="838"/>
      <c r="BM26" s="1301"/>
      <c r="BN26" s="1301"/>
      <c r="BO26" s="837"/>
      <c r="BP26" s="861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861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861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</row>
    <row r="27" spans="1:269" x14ac:dyDescent="0.3">
      <c r="A27" s="1420" t="s">
        <v>368</v>
      </c>
      <c r="B27" s="1397" t="s">
        <v>84</v>
      </c>
      <c r="C27" s="1444" t="s">
        <v>324</v>
      </c>
      <c r="D27" s="1199" t="s">
        <v>323</v>
      </c>
      <c r="E27" s="96">
        <v>16</v>
      </c>
      <c r="F27" s="97"/>
      <c r="G27" s="98">
        <f t="shared" si="0"/>
        <v>2</v>
      </c>
      <c r="H27" s="1220">
        <f t="shared" si="1"/>
        <v>18</v>
      </c>
      <c r="I27" s="606"/>
      <c r="J27" s="607"/>
      <c r="K27" s="606"/>
      <c r="L27" s="606"/>
      <c r="M27" s="606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1186">
        <f t="shared" si="2"/>
        <v>0</v>
      </c>
      <c r="Z27" s="399" t="str">
        <f t="shared" si="3"/>
        <v>-</v>
      </c>
      <c r="AA27" s="101"/>
      <c r="AB27" s="1214">
        <f t="shared" si="4"/>
        <v>18</v>
      </c>
      <c r="AC27" s="535" t="str">
        <f>IF(H27=0,"-",IF(H27+Y27+AA27&lt;16,"Nepuno!",IF(H2172,"Previše sati!","Puno!")))</f>
        <v>Puno!</v>
      </c>
      <c r="AD27" s="105">
        <v>1</v>
      </c>
      <c r="AE27" s="106">
        <v>1</v>
      </c>
      <c r="AF27" s="106">
        <v>1</v>
      </c>
      <c r="AG27" s="106"/>
      <c r="AH27" s="106"/>
      <c r="AI27" s="102"/>
      <c r="AJ27" s="605"/>
      <c r="AK27" s="605"/>
      <c r="AL27" s="102"/>
      <c r="AM27" s="102"/>
      <c r="AN27" s="102"/>
      <c r="AO27" s="102"/>
      <c r="AP27" s="102"/>
      <c r="AQ27" s="102"/>
      <c r="AR27" s="102"/>
      <c r="AS27" s="102"/>
      <c r="AT27" s="102"/>
      <c r="AU27" s="107"/>
      <c r="AV27" s="108">
        <f t="shared" si="6"/>
        <v>3</v>
      </c>
      <c r="AW27" s="109">
        <v>3</v>
      </c>
      <c r="AX27" s="110" t="str">
        <f t="shared" si="7"/>
        <v>Točno!"</v>
      </c>
      <c r="AY27" s="111">
        <f t="shared" si="8"/>
        <v>0</v>
      </c>
      <c r="AZ27" s="1288">
        <f t="shared" si="9"/>
        <v>21</v>
      </c>
      <c r="BA27" s="112">
        <f t="shared" si="10"/>
        <v>8</v>
      </c>
      <c r="BB27" s="113">
        <f t="shared" si="11"/>
        <v>8</v>
      </c>
      <c r="BC27" s="114">
        <f t="shared" si="12"/>
        <v>2</v>
      </c>
      <c r="BD27" s="115">
        <f t="shared" si="13"/>
        <v>0</v>
      </c>
      <c r="BE27" s="115">
        <f t="shared" si="14"/>
        <v>0</v>
      </c>
      <c r="BF27" s="116">
        <f t="shared" si="15"/>
        <v>9</v>
      </c>
      <c r="BG27" s="117">
        <f t="shared" si="16"/>
        <v>19</v>
      </c>
      <c r="BH27" s="118" t="str">
        <f t="shared" si="17"/>
        <v>40</v>
      </c>
      <c r="BI27" s="1289">
        <f t="shared" si="18"/>
        <v>40</v>
      </c>
      <c r="BJ27" s="119">
        <f t="shared" si="19"/>
        <v>21</v>
      </c>
      <c r="BK27" s="1227" t="str">
        <f t="shared" si="20"/>
        <v>PUNO</v>
      </c>
      <c r="BL27" s="838"/>
      <c r="BM27" s="1301"/>
      <c r="BN27" s="1301"/>
      <c r="BO27" s="837"/>
      <c r="BP27" s="861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861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861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</row>
    <row r="28" spans="1:269" ht="15.75" customHeight="1" x14ac:dyDescent="0.3">
      <c r="A28" s="1420" t="s">
        <v>370</v>
      </c>
      <c r="B28" s="1397" t="s">
        <v>84</v>
      </c>
      <c r="C28" s="1444" t="s">
        <v>325</v>
      </c>
      <c r="D28" s="1199" t="s">
        <v>325</v>
      </c>
      <c r="E28" s="96">
        <v>16</v>
      </c>
      <c r="F28" s="97"/>
      <c r="G28" s="98">
        <f t="shared" ref="G28:G29" si="21">IF(ISBLANK(D28),"",2)</f>
        <v>2</v>
      </c>
      <c r="H28" s="1220">
        <f t="shared" ref="H28:H29" si="22">SUM(E28:G28)</f>
        <v>18</v>
      </c>
      <c r="I28" s="606"/>
      <c r="J28" s="607"/>
      <c r="K28" s="606"/>
      <c r="L28" s="606"/>
      <c r="M28" s="606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1186">
        <f t="shared" ref="Y28:Y29" si="23">SUM(I28:X28)</f>
        <v>0</v>
      </c>
      <c r="Z28" s="399" t="str">
        <f t="shared" ref="Z28:Z29" si="24">IF(Y28=0,"-",IF(Y28&lt;4,"Točno!",IF(Y28&gt;4,"Previše sati!","Netočno!")))</f>
        <v>-</v>
      </c>
      <c r="AA28" s="101"/>
      <c r="AB28" s="1214">
        <f t="shared" ref="AB28:AB29" si="25">(H28+Y28+AA28)</f>
        <v>18</v>
      </c>
      <c r="AC28" s="535" t="str">
        <f>IF(H28=0,"-",IF(H28+Y28+AA28&lt;16,"Nepuno!",IF(H2174,"Previše sati!","Puno!")))</f>
        <v>Puno!</v>
      </c>
      <c r="AD28" s="105">
        <v>1</v>
      </c>
      <c r="AE28" s="106">
        <v>1</v>
      </c>
      <c r="AF28" s="106">
        <v>1</v>
      </c>
      <c r="AG28" s="106"/>
      <c r="AH28" s="106"/>
      <c r="AI28" s="102"/>
      <c r="AJ28" s="605"/>
      <c r="AK28" s="605"/>
      <c r="AL28" s="102"/>
      <c r="AM28" s="102"/>
      <c r="AN28" s="102"/>
      <c r="AO28" s="102"/>
      <c r="AP28" s="102"/>
      <c r="AQ28" s="102"/>
      <c r="AR28" s="102"/>
      <c r="AS28" s="102"/>
      <c r="AT28" s="102"/>
      <c r="AU28" s="107"/>
      <c r="AV28" s="108">
        <f t="shared" ref="AV28:AV29" si="26">SUM(AD28:AU28)</f>
        <v>3</v>
      </c>
      <c r="AW28" s="109">
        <v>3</v>
      </c>
      <c r="AX28" s="110" t="str">
        <f t="shared" ref="AX28:AX29" si="27">IF(AV28&lt;1,"Netočno!",IF(AV28&lt;AW28,"Premalo sati!",IF(AV28&gt;AW28,"Previše sati!","Točno!""")))</f>
        <v>Točno!"</v>
      </c>
      <c r="AY28" s="111">
        <f t="shared" ref="AY28:AY29" si="28">(AW28-AV28)</f>
        <v>0</v>
      </c>
      <c r="AZ28" s="1288">
        <f t="shared" ref="AZ28:AZ29" si="29">(AB28+AV28)</f>
        <v>21</v>
      </c>
      <c r="BA28" s="112">
        <f t="shared" ref="BA28:BA29" si="30">(E28+F28)*30/60</f>
        <v>8</v>
      </c>
      <c r="BB28" s="113">
        <f t="shared" ref="BB28:BB29" si="31">CEILING(BA28, 0.5)</f>
        <v>8</v>
      </c>
      <c r="BC28" s="114">
        <f t="shared" ref="BC28:BC29" si="32">IF(ISBLANK(D28),"0",2)</f>
        <v>2</v>
      </c>
      <c r="BD28" s="115">
        <f t="shared" ref="BD28:BD29" si="33">(W28+AS28)</f>
        <v>0</v>
      </c>
      <c r="BE28" s="115">
        <f t="shared" ref="BE28:BE29" si="34">(AT28+X28)</f>
        <v>0</v>
      </c>
      <c r="BF28" s="116">
        <f t="shared" ref="BF28:BF29" si="35">IF(AZ28=0,"-",BH28-AZ28-BB28-BC28-BD28-BE28)</f>
        <v>9</v>
      </c>
      <c r="BG28" s="117">
        <f t="shared" ref="BG28:BG29" si="36">IF(AB28=0,"0",BH28-AZ28)</f>
        <v>19</v>
      </c>
      <c r="BH28" s="118" t="str">
        <f t="shared" ref="BH28:BH29" si="37">IF(AB28=0,"-",IF(AB28&gt;15,"40",AB28*40/18))</f>
        <v>40</v>
      </c>
      <c r="BI28" s="1289">
        <f t="shared" ref="BI28:BI29" si="38">IF(BH28=0,"-",AZ28+BG28)</f>
        <v>40</v>
      </c>
      <c r="BJ28" s="119">
        <f t="shared" ref="BJ28:BJ29" si="39">ROUND(21*BH28/40,0)</f>
        <v>21</v>
      </c>
      <c r="BK28" s="1227" t="str">
        <f t="shared" ref="BK28:BK29" si="40">IF(BI28=0,"0",IF(BI28&gt;40,"PREKOVREMENO",IF(BI28=40,"PUNO","NEPUNO")))</f>
        <v>PUNO</v>
      </c>
      <c r="BL28" s="838"/>
      <c r="BM28" s="1301"/>
      <c r="BN28" s="1301"/>
      <c r="BO28" s="837"/>
      <c r="BP28" s="861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861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861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</row>
    <row r="29" spans="1:269" x14ac:dyDescent="0.3">
      <c r="A29" s="1420" t="s">
        <v>372</v>
      </c>
      <c r="B29" s="1397" t="s">
        <v>84</v>
      </c>
      <c r="C29" s="1444" t="s">
        <v>326</v>
      </c>
      <c r="D29" s="1199" t="s">
        <v>327</v>
      </c>
      <c r="E29" s="96">
        <v>16</v>
      </c>
      <c r="F29" s="97"/>
      <c r="G29" s="98">
        <f t="shared" si="21"/>
        <v>2</v>
      </c>
      <c r="H29" s="1220">
        <f t="shared" si="22"/>
        <v>18</v>
      </c>
      <c r="I29" s="606"/>
      <c r="J29" s="607"/>
      <c r="K29" s="606"/>
      <c r="L29" s="606"/>
      <c r="M29" s="606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100"/>
      <c r="Y29" s="1186">
        <f t="shared" si="23"/>
        <v>0</v>
      </c>
      <c r="Z29" s="399" t="str">
        <f t="shared" si="24"/>
        <v>-</v>
      </c>
      <c r="AA29" s="101"/>
      <c r="AB29" s="1214">
        <f t="shared" si="25"/>
        <v>18</v>
      </c>
      <c r="AC29" s="535" t="str">
        <f>IF(H29=0,"-",IF(H29+Y29+AA29&lt;16,"Nepuno!",IF(H2176,"Previše sati!","Puno!")))</f>
        <v>Puno!</v>
      </c>
      <c r="AD29" s="105">
        <v>1</v>
      </c>
      <c r="AE29" s="106">
        <v>1</v>
      </c>
      <c r="AF29" s="106">
        <v>1</v>
      </c>
      <c r="AG29" s="106"/>
      <c r="AH29" s="106"/>
      <c r="AI29" s="102"/>
      <c r="AJ29" s="605"/>
      <c r="AK29" s="605"/>
      <c r="AL29" s="102"/>
      <c r="AM29" s="102"/>
      <c r="AN29" s="102"/>
      <c r="AO29" s="102"/>
      <c r="AP29" s="102"/>
      <c r="AQ29" s="102"/>
      <c r="AR29" s="102"/>
      <c r="AS29" s="102"/>
      <c r="AT29" s="102"/>
      <c r="AU29" s="107"/>
      <c r="AV29" s="108">
        <f t="shared" si="26"/>
        <v>3</v>
      </c>
      <c r="AW29" s="109">
        <v>3</v>
      </c>
      <c r="AX29" s="110" t="str">
        <f t="shared" si="27"/>
        <v>Točno!"</v>
      </c>
      <c r="AY29" s="111">
        <f t="shared" si="28"/>
        <v>0</v>
      </c>
      <c r="AZ29" s="1288">
        <f t="shared" si="29"/>
        <v>21</v>
      </c>
      <c r="BA29" s="112">
        <f t="shared" si="30"/>
        <v>8</v>
      </c>
      <c r="BB29" s="113">
        <f t="shared" si="31"/>
        <v>8</v>
      </c>
      <c r="BC29" s="114">
        <f t="shared" si="32"/>
        <v>2</v>
      </c>
      <c r="BD29" s="115">
        <f t="shared" si="33"/>
        <v>0</v>
      </c>
      <c r="BE29" s="115">
        <f t="shared" si="34"/>
        <v>0</v>
      </c>
      <c r="BF29" s="116">
        <f t="shared" si="35"/>
        <v>9</v>
      </c>
      <c r="BG29" s="117">
        <f t="shared" si="36"/>
        <v>19</v>
      </c>
      <c r="BH29" s="118" t="str">
        <f t="shared" si="37"/>
        <v>40</v>
      </c>
      <c r="BI29" s="1289">
        <f t="shared" si="38"/>
        <v>40</v>
      </c>
      <c r="BJ29" s="119">
        <f t="shared" si="39"/>
        <v>21</v>
      </c>
      <c r="BK29" s="1227" t="str">
        <f t="shared" si="40"/>
        <v>PUNO</v>
      </c>
      <c r="BL29" s="838"/>
      <c r="BM29" s="1301"/>
      <c r="BN29" s="1301"/>
      <c r="BO29" s="837"/>
      <c r="BP29" s="861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861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861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</row>
    <row r="30" spans="1:269" x14ac:dyDescent="0.3">
      <c r="A30" s="1420" t="s">
        <v>374</v>
      </c>
      <c r="B30" s="1397" t="s">
        <v>84</v>
      </c>
      <c r="C30" s="1444" t="s">
        <v>329</v>
      </c>
      <c r="D30" s="1199" t="s">
        <v>329</v>
      </c>
      <c r="E30" s="96">
        <v>16</v>
      </c>
      <c r="F30" s="97"/>
      <c r="G30" s="98">
        <f>IF(ISBLANK(D30),"",2)</f>
        <v>2</v>
      </c>
      <c r="H30" s="1220">
        <f>SUM(E30:G30)</f>
        <v>18</v>
      </c>
      <c r="I30" s="606"/>
      <c r="J30" s="607"/>
      <c r="K30" s="606"/>
      <c r="L30" s="606"/>
      <c r="M30" s="606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100"/>
      <c r="Y30" s="1186">
        <f>SUM(I30:X30)</f>
        <v>0</v>
      </c>
      <c r="Z30" s="399" t="str">
        <f>IF(Y30=0,"-",IF(Y30&lt;4,"Točno!",IF(Y30&gt;4,"Previše sati!","Netočno!")))</f>
        <v>-</v>
      </c>
      <c r="AA30" s="101"/>
      <c r="AB30" s="1214">
        <f>(H30+Y30+AA30)</f>
        <v>18</v>
      </c>
      <c r="AC30" s="535" t="str">
        <f>IF(H30=0,"-",IF(H30+Y30+AA30&lt;16,"Nepuno!",IF(H2165,"Previše sati!","Puno!")))</f>
        <v>Puno!</v>
      </c>
      <c r="AD30" s="105">
        <v>1</v>
      </c>
      <c r="AE30" s="106">
        <v>1</v>
      </c>
      <c r="AF30" s="106">
        <v>1</v>
      </c>
      <c r="AG30" s="106"/>
      <c r="AH30" s="106"/>
      <c r="AI30" s="102"/>
      <c r="AJ30" s="605"/>
      <c r="AK30" s="605"/>
      <c r="AL30" s="102"/>
      <c r="AM30" s="102"/>
      <c r="AN30" s="102"/>
      <c r="AO30" s="102"/>
      <c r="AP30" s="102"/>
      <c r="AQ30" s="102"/>
      <c r="AR30" s="102"/>
      <c r="AS30" s="102"/>
      <c r="AT30" s="102"/>
      <c r="AU30" s="107"/>
      <c r="AV30" s="108">
        <f>SUM(AD30:AU30)</f>
        <v>3</v>
      </c>
      <c r="AW30" s="109">
        <v>3</v>
      </c>
      <c r="AX30" s="110" t="str">
        <f>IF(AV30&lt;1,"Netočno!",IF(AV30&lt;AW30,"Premalo sati!",IF(AV30&gt;AW30,"Previše sati!","Točno!""")))</f>
        <v>Točno!"</v>
      </c>
      <c r="AY30" s="111">
        <f>(AW30-AV30)</f>
        <v>0</v>
      </c>
      <c r="AZ30" s="1288">
        <f>(AB30+AV30)</f>
        <v>21</v>
      </c>
      <c r="BA30" s="112">
        <f>(E30+F30)*30/60</f>
        <v>8</v>
      </c>
      <c r="BB30" s="113">
        <f>CEILING(BA30, 0.5)</f>
        <v>8</v>
      </c>
      <c r="BC30" s="114">
        <f>IF(ISBLANK(D30),"0",2)</f>
        <v>2</v>
      </c>
      <c r="BD30" s="115">
        <f>(W30+AS30)</f>
        <v>0</v>
      </c>
      <c r="BE30" s="115">
        <f>(AT30+X30)</f>
        <v>0</v>
      </c>
      <c r="BF30" s="116">
        <f>IF(AZ30=0,"-",BH30-AZ30-BB30-BC30-BD30-BE30)</f>
        <v>9</v>
      </c>
      <c r="BG30" s="117">
        <f>IF(AB30=0,"0",BH30-AZ30)</f>
        <v>19</v>
      </c>
      <c r="BH30" s="118" t="str">
        <f>IF(AB30=0,"-",IF(AB30&gt;15,"40",AB30*40/18))</f>
        <v>40</v>
      </c>
      <c r="BI30" s="1289">
        <f>IF(BH30=0,"-",AZ30+BG30)</f>
        <v>40</v>
      </c>
      <c r="BJ30" s="119">
        <f>ROUND(21*BH30/40,0)</f>
        <v>21</v>
      </c>
      <c r="BK30" s="1227" t="str">
        <f>IF(BI30=0,"0",IF(BI30&gt;40,"PREKOVREMENO",IF(BI30=40,"PUNO","NEPUNO")))</f>
        <v>PUNO</v>
      </c>
      <c r="BL30" s="838"/>
      <c r="BM30" s="1301"/>
      <c r="BN30" s="1301"/>
      <c r="BO30" s="837"/>
      <c r="BP30" s="861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861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861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</row>
    <row r="31" spans="1:269" x14ac:dyDescent="0.3">
      <c r="A31" s="1420" t="s">
        <v>373</v>
      </c>
      <c r="B31" s="1397" t="s">
        <v>84</v>
      </c>
      <c r="C31" s="1444" t="s">
        <v>330</v>
      </c>
      <c r="D31" s="1199" t="s">
        <v>330</v>
      </c>
      <c r="E31" s="96">
        <v>16</v>
      </c>
      <c r="F31" s="97"/>
      <c r="G31" s="98">
        <f>IF(ISBLANK(D31),"",2)</f>
        <v>2</v>
      </c>
      <c r="H31" s="1220">
        <f>SUM(E31:G31)</f>
        <v>18</v>
      </c>
      <c r="I31" s="606"/>
      <c r="J31" s="607"/>
      <c r="K31" s="606"/>
      <c r="L31" s="606"/>
      <c r="M31" s="606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100"/>
      <c r="Y31" s="1186">
        <f>SUM(I31:X31)</f>
        <v>0</v>
      </c>
      <c r="Z31" s="399" t="str">
        <f>IF(Y31=0,"-",IF(Y31&lt;4,"Točno!",IF(Y31&gt;4,"Previše sati!","Netočno!")))</f>
        <v>-</v>
      </c>
      <c r="AA31" s="101"/>
      <c r="AB31" s="1214">
        <f>(H31+Y31+AA31)</f>
        <v>18</v>
      </c>
      <c r="AC31" s="535" t="str">
        <f>IF(H31=0,"-",IF(H31+Y31+AA31&lt;16,"Nepuno!",IF(H2166,"Previše sati!","Puno!")))</f>
        <v>Puno!</v>
      </c>
      <c r="AD31" s="105">
        <v>1</v>
      </c>
      <c r="AE31" s="106">
        <v>1</v>
      </c>
      <c r="AF31" s="106">
        <v>1</v>
      </c>
      <c r="AG31" s="106"/>
      <c r="AH31" s="106"/>
      <c r="AI31" s="102"/>
      <c r="AJ31" s="605"/>
      <c r="AK31" s="605"/>
      <c r="AL31" s="102"/>
      <c r="AM31" s="102"/>
      <c r="AN31" s="102"/>
      <c r="AO31" s="102"/>
      <c r="AP31" s="102"/>
      <c r="AQ31" s="102"/>
      <c r="AR31" s="102"/>
      <c r="AS31" s="102"/>
      <c r="AT31" s="102"/>
      <c r="AU31" s="107"/>
      <c r="AV31" s="108">
        <f>SUM(AD31:AU31)</f>
        <v>3</v>
      </c>
      <c r="AW31" s="109">
        <v>3</v>
      </c>
      <c r="AX31" s="110" t="str">
        <f>IF(AV31&lt;1,"Netočno!",IF(AV31&lt;AW31,"Premalo sati!",IF(AV31&gt;AW31,"Previše sati!","Točno!""")))</f>
        <v>Točno!"</v>
      </c>
      <c r="AY31" s="111">
        <f>(AW31-AV31)</f>
        <v>0</v>
      </c>
      <c r="AZ31" s="1288">
        <f>(AB31+AV31)</f>
        <v>21</v>
      </c>
      <c r="BA31" s="112">
        <f>(E31+F31)*30/60</f>
        <v>8</v>
      </c>
      <c r="BB31" s="113">
        <f>CEILING(BA31, 0.5)</f>
        <v>8</v>
      </c>
      <c r="BC31" s="114">
        <f>IF(ISBLANK(D31),"0",2)</f>
        <v>2</v>
      </c>
      <c r="BD31" s="115">
        <f>(W31+AS31)</f>
        <v>0</v>
      </c>
      <c r="BE31" s="115">
        <f>(AT31+X31)</f>
        <v>0</v>
      </c>
      <c r="BF31" s="116">
        <f>IF(AZ31=0,"-",BH31-AZ31-BB31-BC31-BD31-BE31)</f>
        <v>9</v>
      </c>
      <c r="BG31" s="117">
        <f>IF(AB31=0,"0",BH31-AZ31)</f>
        <v>19</v>
      </c>
      <c r="BH31" s="118" t="str">
        <f>IF(AB31=0,"-",IF(AB31&gt;15,"40",AB31*40/18))</f>
        <v>40</v>
      </c>
      <c r="BI31" s="1289">
        <f>IF(BH31=0,"-",AZ31+BG31)</f>
        <v>40</v>
      </c>
      <c r="BJ31" s="119">
        <f>ROUND(21*BH31/40,0)</f>
        <v>21</v>
      </c>
      <c r="BK31" s="1227" t="str">
        <f>IF(BI31=0,"0",IF(BI31&gt;40,"PREKOVREMENO",IF(BI31=40,"PUNO","NEPUNO")))</f>
        <v>PUNO</v>
      </c>
      <c r="BL31" s="838"/>
      <c r="BM31" s="1301"/>
      <c r="BN31" s="1301"/>
      <c r="BO31" s="837"/>
      <c r="BP31" s="861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861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861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  <c r="IX31" s="39"/>
      <c r="IY31" s="39"/>
      <c r="IZ31" s="39"/>
      <c r="JA31" s="39"/>
      <c r="JB31" s="39"/>
      <c r="JC31" s="39"/>
      <c r="JD31" s="39"/>
      <c r="JE31" s="39"/>
      <c r="JF31" s="39"/>
      <c r="JG31" s="39"/>
      <c r="JH31" s="39"/>
      <c r="JI31" s="39"/>
    </row>
    <row r="32" spans="1:269" x14ac:dyDescent="0.3">
      <c r="A32" s="1420" t="s">
        <v>354</v>
      </c>
      <c r="B32" s="1397" t="s">
        <v>84</v>
      </c>
      <c r="C32" s="1444" t="s">
        <v>331</v>
      </c>
      <c r="D32" s="1199" t="s">
        <v>331</v>
      </c>
      <c r="E32" s="96">
        <v>16</v>
      </c>
      <c r="F32" s="97"/>
      <c r="G32" s="98">
        <f t="shared" ref="G32:G35" si="41">IF(ISBLANK(D32),"",2)</f>
        <v>2</v>
      </c>
      <c r="H32" s="1220">
        <f t="shared" ref="H32:H52" si="42">SUM(E32:G32)</f>
        <v>18</v>
      </c>
      <c r="I32" s="606"/>
      <c r="J32" s="607"/>
      <c r="K32" s="606"/>
      <c r="L32" s="606"/>
      <c r="M32" s="606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100"/>
      <c r="Y32" s="1186">
        <f t="shared" ref="Y32:Y35" si="43">SUM(I32:X32)</f>
        <v>0</v>
      </c>
      <c r="Z32" s="399" t="str">
        <f t="shared" ref="Z32:Z50" si="44">IF(Y32=0,"-",IF(Y32&lt;4,"Točno!",IF(Y32&gt;4,"Previše sati!","Netočno!")))</f>
        <v>-</v>
      </c>
      <c r="AA32" s="101"/>
      <c r="AB32" s="1214">
        <f>(H32+Y32+AA32)</f>
        <v>18</v>
      </c>
      <c r="AC32" s="535" t="str">
        <f t="shared" ref="AC32:AC50" si="45">IF(AB32=0,"-",IF(AB32&lt;16,"Nepuno!",IF(AB32&gt;20,"Previše sati!","Puno!")))</f>
        <v>Puno!</v>
      </c>
      <c r="AD32" s="105">
        <v>1</v>
      </c>
      <c r="AE32" s="106"/>
      <c r="AF32" s="106">
        <v>1</v>
      </c>
      <c r="AG32" s="106"/>
      <c r="AH32" s="102">
        <v>1</v>
      </c>
      <c r="AI32" s="102"/>
      <c r="AJ32" s="605"/>
      <c r="AK32" s="605"/>
      <c r="AL32" s="102"/>
      <c r="AM32" s="102"/>
      <c r="AN32" s="102"/>
      <c r="AO32" s="102"/>
      <c r="AP32" s="102"/>
      <c r="AQ32" s="102"/>
      <c r="AR32" s="102"/>
      <c r="AS32" s="102"/>
      <c r="AT32" s="102"/>
      <c r="AU32" s="107"/>
      <c r="AV32" s="108">
        <f t="shared" ref="AV32:AV50" si="46">SUM(AD32:AU32)</f>
        <v>3</v>
      </c>
      <c r="AW32" s="109">
        <v>3</v>
      </c>
      <c r="AX32" s="110" t="str">
        <f t="shared" ref="AX32:AX50" si="47">IF(AV32&lt;1,"Netočno!",IF(AV32&lt;AW32,"Premalo sati!",IF(AV32&gt;AW32,"Previše sati!","Točno!""")))</f>
        <v>Točno!"</v>
      </c>
      <c r="AY32" s="111">
        <f t="shared" ref="AY32:AY50" si="48">(AW32-AV32)</f>
        <v>0</v>
      </c>
      <c r="AZ32" s="1288">
        <f t="shared" ref="AZ32:AZ50" si="49">(AB32+AV32)</f>
        <v>21</v>
      </c>
      <c r="BA32" s="112">
        <f t="shared" ref="BA32:BA50" si="50">(E32+F32)*30/60</f>
        <v>8</v>
      </c>
      <c r="BB32" s="113">
        <f t="shared" ref="BB32:BB50" si="51">CEILING(BA32, 0.5)</f>
        <v>8</v>
      </c>
      <c r="BC32" s="114">
        <f t="shared" ref="BC32:BC50" si="52">IF(ISBLANK(D32),"0",2)</f>
        <v>2</v>
      </c>
      <c r="BD32" s="115">
        <f t="shared" ref="BD32:BD50" si="53">(W32+AS32)</f>
        <v>0</v>
      </c>
      <c r="BE32" s="115">
        <f t="shared" ref="BE32:BE50" si="54">(AT32+X32)</f>
        <v>0</v>
      </c>
      <c r="BF32" s="116">
        <f t="shared" ref="BF32:BF35" si="55">IF(AZ32=0,"-",BH32-AZ32-BB32-BC32-BD32-BE32)</f>
        <v>9</v>
      </c>
      <c r="BG32" s="117">
        <f t="shared" ref="BG32:BG35" si="56">IF(AB32=0,"0",BH32-AZ32)</f>
        <v>19</v>
      </c>
      <c r="BH32" s="118" t="str">
        <f t="shared" ref="BH32:BH50" si="57">IF(AB32=0,"-",IF(AB32&gt;15,"40",AB32*40/18))</f>
        <v>40</v>
      </c>
      <c r="BI32" s="1289">
        <f t="shared" ref="BI32:BI50" si="58">IF(BH32=0,"-",AZ32+BG32)</f>
        <v>40</v>
      </c>
      <c r="BJ32" s="119">
        <f t="shared" ref="BJ32:BJ35" si="59">ROUND(21*BH32/40,0)</f>
        <v>21</v>
      </c>
      <c r="BK32" s="1227" t="str">
        <f t="shared" ref="BK32:BK50" si="60">IF(BI32=0,"0",IF(BI32&gt;40,"PREKOVREMENO",IF(BI32=40,"PUNO","NEPUNO")))</f>
        <v>PUNO</v>
      </c>
      <c r="BL32" s="838"/>
      <c r="BM32" s="1301"/>
      <c r="BN32" s="1301"/>
      <c r="BO32" s="837"/>
      <c r="BP32" s="861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861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861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</row>
    <row r="33" spans="1:269" x14ac:dyDescent="0.3">
      <c r="A33" s="1420" t="s">
        <v>355</v>
      </c>
      <c r="B33" s="1397" t="s">
        <v>84</v>
      </c>
      <c r="C33" s="1444" t="s">
        <v>332</v>
      </c>
      <c r="D33" s="1199" t="s">
        <v>332</v>
      </c>
      <c r="E33" s="96">
        <v>16</v>
      </c>
      <c r="F33" s="97"/>
      <c r="G33" s="98">
        <f t="shared" si="41"/>
        <v>2</v>
      </c>
      <c r="H33" s="1220">
        <f t="shared" si="42"/>
        <v>18</v>
      </c>
      <c r="I33" s="606"/>
      <c r="J33" s="607"/>
      <c r="K33" s="606"/>
      <c r="L33" s="606"/>
      <c r="M33" s="606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100"/>
      <c r="Y33" s="1186">
        <f t="shared" si="43"/>
        <v>0</v>
      </c>
      <c r="Z33" s="399" t="str">
        <f t="shared" si="44"/>
        <v>-</v>
      </c>
      <c r="AA33" s="101"/>
      <c r="AB33" s="1214">
        <f t="shared" ref="AB33:AB52" si="61">(H33+Y33+AA33)</f>
        <v>18</v>
      </c>
      <c r="AC33" s="535" t="str">
        <f t="shared" si="45"/>
        <v>Puno!</v>
      </c>
      <c r="AD33" s="105">
        <v>1</v>
      </c>
      <c r="AE33" s="106">
        <v>1</v>
      </c>
      <c r="AF33" s="106">
        <v>1</v>
      </c>
      <c r="AG33" s="106"/>
      <c r="AH33" s="102"/>
      <c r="AI33" s="102"/>
      <c r="AJ33" s="605"/>
      <c r="AK33" s="605"/>
      <c r="AL33" s="102"/>
      <c r="AM33" s="102"/>
      <c r="AN33" s="102"/>
      <c r="AO33" s="102"/>
      <c r="AP33" s="102"/>
      <c r="AQ33" s="102"/>
      <c r="AR33" s="102"/>
      <c r="AS33" s="102"/>
      <c r="AT33" s="102"/>
      <c r="AU33" s="107"/>
      <c r="AV33" s="108">
        <f t="shared" si="46"/>
        <v>3</v>
      </c>
      <c r="AW33" s="109">
        <v>3</v>
      </c>
      <c r="AX33" s="110" t="str">
        <f t="shared" si="47"/>
        <v>Točno!"</v>
      </c>
      <c r="AY33" s="111">
        <f t="shared" si="48"/>
        <v>0</v>
      </c>
      <c r="AZ33" s="1288">
        <f t="shared" si="49"/>
        <v>21</v>
      </c>
      <c r="BA33" s="112">
        <f t="shared" si="50"/>
        <v>8</v>
      </c>
      <c r="BB33" s="113">
        <f t="shared" si="51"/>
        <v>8</v>
      </c>
      <c r="BC33" s="114">
        <f t="shared" si="52"/>
        <v>2</v>
      </c>
      <c r="BD33" s="115">
        <f t="shared" si="53"/>
        <v>0</v>
      </c>
      <c r="BE33" s="115">
        <f t="shared" si="54"/>
        <v>0</v>
      </c>
      <c r="BF33" s="116">
        <f t="shared" si="55"/>
        <v>9</v>
      </c>
      <c r="BG33" s="117">
        <f t="shared" si="56"/>
        <v>19</v>
      </c>
      <c r="BH33" s="118" t="str">
        <f t="shared" si="57"/>
        <v>40</v>
      </c>
      <c r="BI33" s="1289">
        <f t="shared" si="58"/>
        <v>40</v>
      </c>
      <c r="BJ33" s="119">
        <f t="shared" si="59"/>
        <v>21</v>
      </c>
      <c r="BK33" s="1227" t="str">
        <f t="shared" si="60"/>
        <v>PUNO</v>
      </c>
      <c r="BL33" s="838"/>
      <c r="BM33" s="1301"/>
      <c r="BN33" s="1301"/>
      <c r="BO33" s="837"/>
      <c r="BP33" s="861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861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861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</row>
    <row r="34" spans="1:269" x14ac:dyDescent="0.3">
      <c r="A34" s="1420" t="s">
        <v>356</v>
      </c>
      <c r="B34" s="1397" t="s">
        <v>84</v>
      </c>
      <c r="C34" s="1444" t="s">
        <v>333</v>
      </c>
      <c r="D34" s="1199" t="s">
        <v>333</v>
      </c>
      <c r="E34" s="96">
        <v>16</v>
      </c>
      <c r="F34" s="97"/>
      <c r="G34" s="98">
        <f t="shared" ref="G34" si="62">IF(ISBLANK(D34),"",2)</f>
        <v>2</v>
      </c>
      <c r="H34" s="1220">
        <f t="shared" ref="H34" si="63">SUM(E34:G34)</f>
        <v>18</v>
      </c>
      <c r="I34" s="606"/>
      <c r="J34" s="607"/>
      <c r="K34" s="606"/>
      <c r="L34" s="606"/>
      <c r="M34" s="606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100"/>
      <c r="Y34" s="1186">
        <f t="shared" ref="Y34" si="64">SUM(I34:X34)</f>
        <v>0</v>
      </c>
      <c r="Z34" s="399" t="str">
        <f t="shared" ref="Z34" si="65">IF(Y34=0,"-",IF(Y34&lt;4,"Točno!",IF(Y34&gt;4,"Previše sati!","Netočno!")))</f>
        <v>-</v>
      </c>
      <c r="AA34" s="101"/>
      <c r="AB34" s="1214">
        <f t="shared" ref="AB34" si="66">(H34+Y34+AA34)</f>
        <v>18</v>
      </c>
      <c r="AC34" s="535" t="str">
        <f t="shared" ref="AC34" si="67">IF(AB34=0,"-",IF(AB34&lt;16,"Nepuno!",IF(AB34&gt;20,"Previše sati!","Puno!")))</f>
        <v>Puno!</v>
      </c>
      <c r="AD34" s="105">
        <v>1</v>
      </c>
      <c r="AE34" s="106"/>
      <c r="AF34" s="106">
        <v>1</v>
      </c>
      <c r="AG34" s="106"/>
      <c r="AH34" s="102">
        <v>1</v>
      </c>
      <c r="AI34" s="102"/>
      <c r="AJ34" s="605"/>
      <c r="AK34" s="605"/>
      <c r="AL34" s="102"/>
      <c r="AM34" s="102"/>
      <c r="AN34" s="102"/>
      <c r="AO34" s="102"/>
      <c r="AP34" s="102"/>
      <c r="AQ34" s="102"/>
      <c r="AR34" s="102"/>
      <c r="AS34" s="102"/>
      <c r="AT34" s="102"/>
      <c r="AU34" s="107"/>
      <c r="AV34" s="108">
        <f t="shared" ref="AV34" si="68">SUM(AD34:AU34)</f>
        <v>3</v>
      </c>
      <c r="AW34" s="109">
        <v>3</v>
      </c>
      <c r="AX34" s="110" t="str">
        <f t="shared" ref="AX34" si="69">IF(AV34&lt;1,"Netočno!",IF(AV34&lt;AW34,"Premalo sati!",IF(AV34&gt;AW34,"Previše sati!","Točno!""")))</f>
        <v>Točno!"</v>
      </c>
      <c r="AY34" s="111">
        <f t="shared" ref="AY34" si="70">(AW34-AV34)</f>
        <v>0</v>
      </c>
      <c r="AZ34" s="1288">
        <f t="shared" ref="AZ34" si="71">(AB34+AV34)</f>
        <v>21</v>
      </c>
      <c r="BA34" s="112">
        <f t="shared" ref="BA34" si="72">(E34+F34)*30/60</f>
        <v>8</v>
      </c>
      <c r="BB34" s="113">
        <f t="shared" ref="BB34" si="73">CEILING(BA34, 0.5)</f>
        <v>8</v>
      </c>
      <c r="BC34" s="114">
        <f t="shared" ref="BC34" si="74">IF(ISBLANK(D34),"0",2)</f>
        <v>2</v>
      </c>
      <c r="BD34" s="115">
        <f t="shared" ref="BD34" si="75">(W34+AS34)</f>
        <v>0</v>
      </c>
      <c r="BE34" s="115">
        <f t="shared" ref="BE34" si="76">(AT34+X34)</f>
        <v>0</v>
      </c>
      <c r="BF34" s="116">
        <f t="shared" ref="BF34" si="77">IF(AZ34=0,"-",BH34-AZ34-BB34-BC34-BD34-BE34)</f>
        <v>9</v>
      </c>
      <c r="BG34" s="117">
        <f t="shared" ref="BG34" si="78">IF(AB34=0,"0",BH34-AZ34)</f>
        <v>19</v>
      </c>
      <c r="BH34" s="118" t="str">
        <f t="shared" ref="BH34" si="79">IF(AB34=0,"-",IF(AB34&gt;15,"40",AB34*40/18))</f>
        <v>40</v>
      </c>
      <c r="BI34" s="1289">
        <f t="shared" ref="BI34" si="80">IF(BH34=0,"-",AZ34+BG34)</f>
        <v>40</v>
      </c>
      <c r="BJ34" s="119">
        <f t="shared" ref="BJ34" si="81">ROUND(21*BH34/40,0)</f>
        <v>21</v>
      </c>
      <c r="BK34" s="1227" t="str">
        <f t="shared" ref="BK34" si="82">IF(BI34=0,"0",IF(BI34&gt;40,"PREKOVREMENO",IF(BI34=40,"PUNO","NEPUNO")))</f>
        <v>PUNO</v>
      </c>
      <c r="BL34" s="838"/>
      <c r="BM34" s="1301"/>
      <c r="BN34" s="1301"/>
      <c r="BO34" s="837"/>
      <c r="BP34" s="861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861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861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</row>
    <row r="35" spans="1:269" ht="20.399999999999999" x14ac:dyDescent="0.3">
      <c r="A35" s="1420" t="s">
        <v>437</v>
      </c>
      <c r="B35" s="1397" t="s">
        <v>84</v>
      </c>
      <c r="C35" s="1444" t="s">
        <v>334</v>
      </c>
      <c r="D35" s="1199" t="s">
        <v>334</v>
      </c>
      <c r="E35" s="96">
        <v>16</v>
      </c>
      <c r="F35" s="97"/>
      <c r="G35" s="98">
        <f t="shared" si="41"/>
        <v>2</v>
      </c>
      <c r="H35" s="1220">
        <f t="shared" si="42"/>
        <v>18</v>
      </c>
      <c r="I35" s="606"/>
      <c r="J35" s="607"/>
      <c r="K35" s="606"/>
      <c r="L35" s="606"/>
      <c r="M35" s="606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100"/>
      <c r="Y35" s="1186">
        <f t="shared" si="43"/>
        <v>0</v>
      </c>
      <c r="Z35" s="399" t="str">
        <f>IF(Y35=0,"-",IF(Y35&lt;4,"Točno!",IF(Y35&gt;4,"Previše sati!","Netočno!")))</f>
        <v>-</v>
      </c>
      <c r="AA35" s="101"/>
      <c r="AB35" s="1214">
        <f t="shared" si="61"/>
        <v>18</v>
      </c>
      <c r="AC35" s="535" t="str">
        <f>IF(H35=0,"-",IF(H35+Y35+AA35&lt;16,"Nepuno!",IF(H2160,"Previše sati!","Puno!")))</f>
        <v>Puno!</v>
      </c>
      <c r="AD35" s="105">
        <v>1</v>
      </c>
      <c r="AE35" s="106">
        <v>1</v>
      </c>
      <c r="AF35" s="106">
        <v>1</v>
      </c>
      <c r="AG35" s="106"/>
      <c r="AH35" s="106"/>
      <c r="AI35" s="102"/>
      <c r="AJ35" s="605"/>
      <c r="AK35" s="605"/>
      <c r="AL35" s="102"/>
      <c r="AM35" s="102"/>
      <c r="AN35" s="102"/>
      <c r="AO35" s="102"/>
      <c r="AP35" s="102"/>
      <c r="AQ35" s="102"/>
      <c r="AR35" s="102"/>
      <c r="AS35" s="102"/>
      <c r="AT35" s="102"/>
      <c r="AU35" s="107"/>
      <c r="AV35" s="108">
        <f t="shared" si="46"/>
        <v>3</v>
      </c>
      <c r="AW35" s="109">
        <v>3</v>
      </c>
      <c r="AX35" s="110" t="str">
        <f t="shared" si="47"/>
        <v>Točno!"</v>
      </c>
      <c r="AY35" s="111">
        <f t="shared" si="48"/>
        <v>0</v>
      </c>
      <c r="AZ35" s="1288">
        <f t="shared" si="49"/>
        <v>21</v>
      </c>
      <c r="BA35" s="112">
        <f t="shared" si="50"/>
        <v>8</v>
      </c>
      <c r="BB35" s="113">
        <f t="shared" si="51"/>
        <v>8</v>
      </c>
      <c r="BC35" s="114">
        <f t="shared" si="52"/>
        <v>2</v>
      </c>
      <c r="BD35" s="115">
        <f t="shared" si="53"/>
        <v>0</v>
      </c>
      <c r="BE35" s="115">
        <f t="shared" si="54"/>
        <v>0</v>
      </c>
      <c r="BF35" s="116">
        <f t="shared" si="55"/>
        <v>9</v>
      </c>
      <c r="BG35" s="117">
        <f t="shared" si="56"/>
        <v>19</v>
      </c>
      <c r="BH35" s="118" t="str">
        <f t="shared" si="57"/>
        <v>40</v>
      </c>
      <c r="BI35" s="1289">
        <f t="shared" si="58"/>
        <v>40</v>
      </c>
      <c r="BJ35" s="119">
        <f t="shared" si="59"/>
        <v>21</v>
      </c>
      <c r="BK35" s="1227" t="str">
        <f t="shared" si="60"/>
        <v>PUNO</v>
      </c>
      <c r="BL35" s="838"/>
      <c r="BM35" s="1301"/>
      <c r="BN35" s="1301"/>
      <c r="BO35" s="837"/>
      <c r="BP35" s="861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861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861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</row>
    <row r="36" spans="1:269" x14ac:dyDescent="0.3">
      <c r="A36" s="1420" t="s">
        <v>358</v>
      </c>
      <c r="B36" s="1397" t="s">
        <v>84</v>
      </c>
      <c r="C36" s="1444" t="s">
        <v>335</v>
      </c>
      <c r="D36" s="1199" t="s">
        <v>335</v>
      </c>
      <c r="E36" s="96">
        <v>16</v>
      </c>
      <c r="F36" s="97"/>
      <c r="G36" s="98">
        <f t="shared" ref="G36:G41" si="83">IF(ISBLANK(D36),"",2)</f>
        <v>2</v>
      </c>
      <c r="H36" s="1220">
        <f t="shared" ref="H36:H41" si="84">SUM(E36:G36)</f>
        <v>18</v>
      </c>
      <c r="I36" s="606"/>
      <c r="J36" s="607"/>
      <c r="K36" s="606"/>
      <c r="L36" s="606"/>
      <c r="M36" s="606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100"/>
      <c r="Y36" s="1186">
        <f t="shared" ref="Y36:Y41" si="85">SUM(I36:X36)</f>
        <v>0</v>
      </c>
      <c r="Z36" s="399" t="str">
        <f t="shared" ref="Z36:Z40" si="86">IF(Y36=0,"-",IF(Y36&lt;4,"Točno!",IF(Y36&gt;4,"Previše sati!","Netočno!")))</f>
        <v>-</v>
      </c>
      <c r="AA36" s="101"/>
      <c r="AB36" s="1214">
        <f t="shared" ref="AB36:AB41" si="87">(H36+Y36+AA36)</f>
        <v>18</v>
      </c>
      <c r="AC36" s="535" t="str">
        <f>IF(H36=0,"-",IF(H36+Y36+AA36&lt;16,"Nepuno!",IF(H2161,"Previše sati!","Puno!")))</f>
        <v>Puno!</v>
      </c>
      <c r="AD36" s="105">
        <v>1</v>
      </c>
      <c r="AE36" s="106">
        <v>1</v>
      </c>
      <c r="AF36" s="106">
        <v>1</v>
      </c>
      <c r="AG36" s="106"/>
      <c r="AH36" s="106"/>
      <c r="AI36" s="102"/>
      <c r="AJ36" s="605"/>
      <c r="AK36" s="605"/>
      <c r="AL36" s="102"/>
      <c r="AM36" s="102"/>
      <c r="AN36" s="102"/>
      <c r="AO36" s="102"/>
      <c r="AP36" s="102"/>
      <c r="AQ36" s="102"/>
      <c r="AR36" s="102"/>
      <c r="AS36" s="102"/>
      <c r="AT36" s="102"/>
      <c r="AU36" s="107"/>
      <c r="AV36" s="108">
        <f t="shared" ref="AV36:AV41" si="88">SUM(AD36:AU36)</f>
        <v>3</v>
      </c>
      <c r="AW36" s="109">
        <v>3</v>
      </c>
      <c r="AX36" s="110" t="str">
        <f t="shared" ref="AX36:AX41" si="89">IF(AV36&lt;1,"Netočno!",IF(AV36&lt;AW36,"Premalo sati!",IF(AV36&gt;AW36,"Previše sati!","Točno!""")))</f>
        <v>Točno!"</v>
      </c>
      <c r="AY36" s="111">
        <f t="shared" ref="AY36:AY41" si="90">(AW36-AV36)</f>
        <v>0</v>
      </c>
      <c r="AZ36" s="1288">
        <f t="shared" ref="AZ36:AZ41" si="91">(AB36+AV36)</f>
        <v>21</v>
      </c>
      <c r="BA36" s="112">
        <f t="shared" ref="BA36:BA41" si="92">(E36+F36)*30/60</f>
        <v>8</v>
      </c>
      <c r="BB36" s="113">
        <f t="shared" ref="BB36:BB41" si="93">CEILING(BA36, 0.5)</f>
        <v>8</v>
      </c>
      <c r="BC36" s="114">
        <f t="shared" ref="BC36:BC41" si="94">IF(ISBLANK(D36),"0",2)</f>
        <v>2</v>
      </c>
      <c r="BD36" s="115">
        <f t="shared" ref="BD36:BD41" si="95">(W36+AS36)</f>
        <v>0</v>
      </c>
      <c r="BE36" s="115">
        <f t="shared" ref="BE36:BE41" si="96">(AT36+X36)</f>
        <v>0</v>
      </c>
      <c r="BF36" s="116">
        <f t="shared" ref="BF36:BF41" si="97">IF(AZ36=0,"-",BH36-AZ36-BB36-BC36-BD36-BE36)</f>
        <v>9</v>
      </c>
      <c r="BG36" s="117">
        <f t="shared" ref="BG36:BG41" si="98">IF(AB36=0,"0",BH36-AZ36)</f>
        <v>19</v>
      </c>
      <c r="BH36" s="118" t="str">
        <f t="shared" ref="BH36:BH41" si="99">IF(AB36=0,"-",IF(AB36&gt;15,"40",AB36*40/18))</f>
        <v>40</v>
      </c>
      <c r="BI36" s="1289">
        <f t="shared" ref="BI36:BI41" si="100">IF(BH36=0,"-",AZ36+BG36)</f>
        <v>40</v>
      </c>
      <c r="BJ36" s="119">
        <f t="shared" ref="BJ36:BJ41" si="101">ROUND(21*BH36/40,0)</f>
        <v>21</v>
      </c>
      <c r="BK36" s="1227" t="str">
        <f t="shared" ref="BK36:BK41" si="102">IF(BI36=0,"0",IF(BI36&gt;40,"PREKOVREMENO",IF(BI36=40,"PUNO","NEPUNO")))</f>
        <v>PUNO</v>
      </c>
      <c r="BL36" s="838"/>
      <c r="BM36" s="1301"/>
      <c r="BN36" s="1301"/>
      <c r="BO36" s="837"/>
      <c r="BP36" s="861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861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861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</row>
    <row r="37" spans="1:269" x14ac:dyDescent="0.3">
      <c r="A37" s="1420" t="s">
        <v>359</v>
      </c>
      <c r="B37" s="1397" t="s">
        <v>84</v>
      </c>
      <c r="C37" s="1444" t="s">
        <v>336</v>
      </c>
      <c r="D37" s="1199" t="s">
        <v>336</v>
      </c>
      <c r="E37" s="96">
        <v>16</v>
      </c>
      <c r="F37" s="97"/>
      <c r="G37" s="98">
        <f t="shared" si="83"/>
        <v>2</v>
      </c>
      <c r="H37" s="1220">
        <f t="shared" si="84"/>
        <v>18</v>
      </c>
      <c r="I37" s="606"/>
      <c r="J37" s="607"/>
      <c r="K37" s="606"/>
      <c r="L37" s="606"/>
      <c r="M37" s="606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100"/>
      <c r="Y37" s="1186">
        <f t="shared" si="85"/>
        <v>0</v>
      </c>
      <c r="Z37" s="399" t="str">
        <f t="shared" si="86"/>
        <v>-</v>
      </c>
      <c r="AA37" s="101"/>
      <c r="AB37" s="1214">
        <f t="shared" si="87"/>
        <v>18</v>
      </c>
      <c r="AC37" s="535" t="str">
        <f>IF(H37=0,"-",IF(H37+Y37+AA37&lt;16,"Nepuno!",IF(H2162,"Previše sati!","Puno!")))</f>
        <v>Puno!</v>
      </c>
      <c r="AD37" s="105">
        <v>1</v>
      </c>
      <c r="AE37" s="106">
        <v>1</v>
      </c>
      <c r="AF37" s="106">
        <v>1</v>
      </c>
      <c r="AG37" s="106"/>
      <c r="AH37" s="106"/>
      <c r="AI37" s="102"/>
      <c r="AJ37" s="605"/>
      <c r="AK37" s="605"/>
      <c r="AL37" s="102"/>
      <c r="AM37" s="102"/>
      <c r="AN37" s="102"/>
      <c r="AO37" s="102"/>
      <c r="AP37" s="102"/>
      <c r="AQ37" s="102"/>
      <c r="AR37" s="102"/>
      <c r="AS37" s="102"/>
      <c r="AT37" s="102"/>
      <c r="AU37" s="107"/>
      <c r="AV37" s="108">
        <f t="shared" si="88"/>
        <v>3</v>
      </c>
      <c r="AW37" s="109">
        <v>3</v>
      </c>
      <c r="AX37" s="110" t="str">
        <f t="shared" si="89"/>
        <v>Točno!"</v>
      </c>
      <c r="AY37" s="111">
        <f t="shared" si="90"/>
        <v>0</v>
      </c>
      <c r="AZ37" s="1288">
        <f t="shared" si="91"/>
        <v>21</v>
      </c>
      <c r="BA37" s="112">
        <f t="shared" si="92"/>
        <v>8</v>
      </c>
      <c r="BB37" s="113">
        <f t="shared" si="93"/>
        <v>8</v>
      </c>
      <c r="BC37" s="114">
        <f t="shared" si="94"/>
        <v>2</v>
      </c>
      <c r="BD37" s="115">
        <f t="shared" si="95"/>
        <v>0</v>
      </c>
      <c r="BE37" s="115">
        <f t="shared" si="96"/>
        <v>0</v>
      </c>
      <c r="BF37" s="116">
        <f t="shared" si="97"/>
        <v>9</v>
      </c>
      <c r="BG37" s="117">
        <f t="shared" si="98"/>
        <v>19</v>
      </c>
      <c r="BH37" s="118" t="str">
        <f t="shared" si="99"/>
        <v>40</v>
      </c>
      <c r="BI37" s="1289">
        <f t="shared" si="100"/>
        <v>40</v>
      </c>
      <c r="BJ37" s="119">
        <f t="shared" si="101"/>
        <v>21</v>
      </c>
      <c r="BK37" s="1227" t="str">
        <f t="shared" si="102"/>
        <v>PUNO</v>
      </c>
      <c r="BL37" s="838"/>
      <c r="BM37" s="1301"/>
      <c r="BN37" s="1301"/>
      <c r="BO37" s="837"/>
      <c r="BP37" s="861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861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861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</row>
    <row r="38" spans="1:269" ht="19.2" x14ac:dyDescent="0.3">
      <c r="A38" s="1420" t="s">
        <v>357</v>
      </c>
      <c r="B38" s="1397" t="s">
        <v>84</v>
      </c>
      <c r="C38" s="1444" t="s">
        <v>337</v>
      </c>
      <c r="D38" s="1199" t="s">
        <v>337</v>
      </c>
      <c r="E38" s="96">
        <v>16</v>
      </c>
      <c r="F38" s="97"/>
      <c r="G38" s="98">
        <f t="shared" si="83"/>
        <v>2</v>
      </c>
      <c r="H38" s="1220">
        <f t="shared" si="84"/>
        <v>18</v>
      </c>
      <c r="I38" s="606"/>
      <c r="J38" s="607"/>
      <c r="K38" s="606"/>
      <c r="L38" s="606"/>
      <c r="M38" s="606"/>
      <c r="N38" s="99"/>
      <c r="O38" s="99"/>
      <c r="P38" s="99"/>
      <c r="Q38" s="99"/>
      <c r="R38" s="99"/>
      <c r="S38" s="99"/>
      <c r="T38" s="99"/>
      <c r="U38" s="99"/>
      <c r="V38" s="99"/>
      <c r="W38" s="99">
        <v>1</v>
      </c>
      <c r="X38" s="100"/>
      <c r="Y38" s="1186">
        <f t="shared" si="85"/>
        <v>1</v>
      </c>
      <c r="Z38" s="399" t="str">
        <f t="shared" si="86"/>
        <v>Točno!</v>
      </c>
      <c r="AA38" s="101"/>
      <c r="AB38" s="1214">
        <f t="shared" si="87"/>
        <v>19</v>
      </c>
      <c r="AC38" s="535" t="str">
        <f>IF(H38=0,"-",IF(H38+Y38+AA38&lt;16,"Nepuno!",IF(H2163,"Previše sati!","Puno!")))</f>
        <v>Puno!</v>
      </c>
      <c r="AD38" s="105">
        <v>1</v>
      </c>
      <c r="AE38" s="106">
        <v>1</v>
      </c>
      <c r="AF38" s="106"/>
      <c r="AG38" s="106"/>
      <c r="AH38" s="106"/>
      <c r="AI38" s="102"/>
      <c r="AJ38" s="605"/>
      <c r="AK38" s="605"/>
      <c r="AL38" s="102"/>
      <c r="AM38" s="102"/>
      <c r="AN38" s="102"/>
      <c r="AO38" s="102"/>
      <c r="AP38" s="102"/>
      <c r="AQ38" s="102"/>
      <c r="AR38" s="102"/>
      <c r="AS38" s="102"/>
      <c r="AT38" s="102"/>
      <c r="AU38" s="107"/>
      <c r="AV38" s="108">
        <f t="shared" si="88"/>
        <v>2</v>
      </c>
      <c r="AW38" s="109">
        <v>3</v>
      </c>
      <c r="AX38" s="110" t="str">
        <f t="shared" si="89"/>
        <v>Premalo sati!</v>
      </c>
      <c r="AY38" s="111">
        <f t="shared" si="90"/>
        <v>1</v>
      </c>
      <c r="AZ38" s="1288">
        <f t="shared" si="91"/>
        <v>21</v>
      </c>
      <c r="BA38" s="112">
        <f t="shared" si="92"/>
        <v>8</v>
      </c>
      <c r="BB38" s="113">
        <f t="shared" si="93"/>
        <v>8</v>
      </c>
      <c r="BC38" s="114">
        <f t="shared" si="94"/>
        <v>2</v>
      </c>
      <c r="BD38" s="115">
        <f t="shared" si="95"/>
        <v>1</v>
      </c>
      <c r="BE38" s="115">
        <f t="shared" si="96"/>
        <v>0</v>
      </c>
      <c r="BF38" s="116">
        <f t="shared" si="97"/>
        <v>8</v>
      </c>
      <c r="BG38" s="117">
        <f t="shared" si="98"/>
        <v>19</v>
      </c>
      <c r="BH38" s="118" t="str">
        <f t="shared" si="99"/>
        <v>40</v>
      </c>
      <c r="BI38" s="1289">
        <f t="shared" si="100"/>
        <v>40</v>
      </c>
      <c r="BJ38" s="119">
        <f t="shared" si="101"/>
        <v>21</v>
      </c>
      <c r="BK38" s="1227" t="str">
        <f t="shared" si="102"/>
        <v>PUNO</v>
      </c>
      <c r="BL38" s="838"/>
      <c r="BM38" s="1301"/>
      <c r="BN38" s="1301"/>
      <c r="BO38" s="837"/>
      <c r="BP38" s="861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861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861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</row>
    <row r="39" spans="1:269" x14ac:dyDescent="0.3">
      <c r="A39" s="1420" t="s">
        <v>360</v>
      </c>
      <c r="B39" s="1397" t="s">
        <v>84</v>
      </c>
      <c r="C39" s="1444" t="s">
        <v>338</v>
      </c>
      <c r="D39" s="1199" t="s">
        <v>338</v>
      </c>
      <c r="E39" s="96">
        <v>15</v>
      </c>
      <c r="F39" s="97"/>
      <c r="G39" s="98">
        <f t="shared" si="83"/>
        <v>2</v>
      </c>
      <c r="H39" s="1220">
        <f t="shared" si="84"/>
        <v>17</v>
      </c>
      <c r="I39" s="606"/>
      <c r="J39" s="607"/>
      <c r="K39" s="606"/>
      <c r="L39" s="606"/>
      <c r="M39" s="606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100"/>
      <c r="Y39" s="1186">
        <f t="shared" si="85"/>
        <v>0</v>
      </c>
      <c r="Z39" s="399" t="str">
        <f t="shared" si="86"/>
        <v>-</v>
      </c>
      <c r="AA39" s="101"/>
      <c r="AB39" s="1214">
        <f t="shared" si="87"/>
        <v>17</v>
      </c>
      <c r="AC39" s="535" t="str">
        <f>IF(H39=0,"-",IF(H39+Y39+AA39&lt;16,"Nepuno!",IF(H2164,"Previše sati!","Puno!")))</f>
        <v>Puno!</v>
      </c>
      <c r="AD39" s="105">
        <v>1</v>
      </c>
      <c r="AE39" s="106">
        <v>1</v>
      </c>
      <c r="AF39" s="106">
        <v>1</v>
      </c>
      <c r="AG39" s="106"/>
      <c r="AH39" s="106"/>
      <c r="AI39" s="102"/>
      <c r="AJ39" s="605"/>
      <c r="AK39" s="605"/>
      <c r="AL39" s="102"/>
      <c r="AM39" s="102"/>
      <c r="AN39" s="102"/>
      <c r="AO39" s="102"/>
      <c r="AP39" s="102"/>
      <c r="AQ39" s="102"/>
      <c r="AR39" s="102"/>
      <c r="AS39" s="102"/>
      <c r="AT39" s="102"/>
      <c r="AU39" s="107"/>
      <c r="AV39" s="108">
        <f t="shared" si="88"/>
        <v>3</v>
      </c>
      <c r="AW39" s="109">
        <v>3</v>
      </c>
      <c r="AX39" s="110" t="str">
        <f t="shared" si="89"/>
        <v>Točno!"</v>
      </c>
      <c r="AY39" s="111">
        <f t="shared" si="90"/>
        <v>0</v>
      </c>
      <c r="AZ39" s="1288">
        <f t="shared" si="91"/>
        <v>20</v>
      </c>
      <c r="BA39" s="112">
        <f t="shared" si="92"/>
        <v>7.5</v>
      </c>
      <c r="BB39" s="113">
        <f t="shared" si="93"/>
        <v>7.5</v>
      </c>
      <c r="BC39" s="114">
        <f t="shared" si="94"/>
        <v>2</v>
      </c>
      <c r="BD39" s="115">
        <f t="shared" si="95"/>
        <v>0</v>
      </c>
      <c r="BE39" s="115">
        <f t="shared" si="96"/>
        <v>0</v>
      </c>
      <c r="BF39" s="116">
        <f t="shared" si="97"/>
        <v>10.5</v>
      </c>
      <c r="BG39" s="117">
        <f t="shared" si="98"/>
        <v>20</v>
      </c>
      <c r="BH39" s="118" t="str">
        <f t="shared" si="99"/>
        <v>40</v>
      </c>
      <c r="BI39" s="1289">
        <f t="shared" si="100"/>
        <v>40</v>
      </c>
      <c r="BJ39" s="119">
        <f t="shared" si="101"/>
        <v>21</v>
      </c>
      <c r="BK39" s="1227" t="str">
        <f t="shared" si="102"/>
        <v>PUNO</v>
      </c>
      <c r="BL39" s="838"/>
      <c r="BM39" s="1301"/>
      <c r="BN39" s="1301"/>
      <c r="BO39" s="837"/>
      <c r="BP39" s="861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861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861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</row>
    <row r="40" spans="1:269" ht="19.2" x14ac:dyDescent="0.3">
      <c r="A40" s="1420" t="s">
        <v>371</v>
      </c>
      <c r="B40" s="1397" t="s">
        <v>84</v>
      </c>
      <c r="C40" s="1444" t="s">
        <v>339</v>
      </c>
      <c r="D40" s="1199" t="s">
        <v>339</v>
      </c>
      <c r="E40" s="96">
        <v>15</v>
      </c>
      <c r="F40" s="97"/>
      <c r="G40" s="98">
        <f t="shared" si="83"/>
        <v>2</v>
      </c>
      <c r="H40" s="1220">
        <f t="shared" si="84"/>
        <v>17</v>
      </c>
      <c r="I40" s="606"/>
      <c r="J40" s="607"/>
      <c r="K40" s="606"/>
      <c r="L40" s="606"/>
      <c r="M40" s="606">
        <v>1</v>
      </c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186">
        <f t="shared" si="85"/>
        <v>1</v>
      </c>
      <c r="Z40" s="399" t="str">
        <f t="shared" si="86"/>
        <v>Točno!</v>
      </c>
      <c r="AA40" s="101"/>
      <c r="AB40" s="1214">
        <f t="shared" si="87"/>
        <v>18</v>
      </c>
      <c r="AC40" s="535" t="str">
        <f t="shared" ref="AC40" si="103">IF(AB40=0,"-",IF(AB40&lt;16,"Nepuno!",IF(AB40&gt;20,"Previše sati!","Puno!")))</f>
        <v>Puno!</v>
      </c>
      <c r="AD40" s="105"/>
      <c r="AE40" s="106">
        <v>1</v>
      </c>
      <c r="AF40" s="106">
        <v>1</v>
      </c>
      <c r="AG40" s="106"/>
      <c r="AH40" s="102"/>
      <c r="AI40" s="102"/>
      <c r="AJ40" s="605"/>
      <c r="AK40" s="605"/>
      <c r="AL40" s="102"/>
      <c r="AM40" s="102"/>
      <c r="AN40" s="102"/>
      <c r="AO40" s="102"/>
      <c r="AP40" s="102"/>
      <c r="AQ40" s="102"/>
      <c r="AR40" s="102"/>
      <c r="AS40" s="102"/>
      <c r="AT40" s="102"/>
      <c r="AU40" s="107"/>
      <c r="AV40" s="108">
        <f t="shared" si="88"/>
        <v>2</v>
      </c>
      <c r="AW40" s="109">
        <v>3</v>
      </c>
      <c r="AX40" s="110" t="str">
        <f t="shared" si="89"/>
        <v>Premalo sati!</v>
      </c>
      <c r="AY40" s="111">
        <f t="shared" si="90"/>
        <v>1</v>
      </c>
      <c r="AZ40" s="1288">
        <f t="shared" si="91"/>
        <v>20</v>
      </c>
      <c r="BA40" s="112">
        <f t="shared" si="92"/>
        <v>7.5</v>
      </c>
      <c r="BB40" s="113">
        <f t="shared" si="93"/>
        <v>7.5</v>
      </c>
      <c r="BC40" s="114">
        <f t="shared" si="94"/>
        <v>2</v>
      </c>
      <c r="BD40" s="115">
        <f t="shared" si="95"/>
        <v>0</v>
      </c>
      <c r="BE40" s="115">
        <f t="shared" si="96"/>
        <v>0</v>
      </c>
      <c r="BF40" s="116">
        <f t="shared" si="97"/>
        <v>10.5</v>
      </c>
      <c r="BG40" s="117">
        <f t="shared" si="98"/>
        <v>20</v>
      </c>
      <c r="BH40" s="118" t="str">
        <f t="shared" si="99"/>
        <v>40</v>
      </c>
      <c r="BI40" s="1289">
        <f t="shared" si="100"/>
        <v>40</v>
      </c>
      <c r="BJ40" s="119">
        <f t="shared" si="101"/>
        <v>21</v>
      </c>
      <c r="BK40" s="1227" t="str">
        <f t="shared" si="102"/>
        <v>PUNO</v>
      </c>
      <c r="BL40" s="838"/>
      <c r="BM40" s="1301"/>
      <c r="BN40" s="1301"/>
      <c r="BO40" s="837"/>
      <c r="BP40" s="861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861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861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</row>
    <row r="41" spans="1:269" x14ac:dyDescent="0.3">
      <c r="A41" s="1420" t="s">
        <v>361</v>
      </c>
      <c r="B41" s="1397" t="s">
        <v>84</v>
      </c>
      <c r="C41" s="1444" t="s">
        <v>340</v>
      </c>
      <c r="D41" s="1199" t="s">
        <v>340</v>
      </c>
      <c r="E41" s="96">
        <v>15</v>
      </c>
      <c r="F41" s="97"/>
      <c r="G41" s="98">
        <f t="shared" si="83"/>
        <v>2</v>
      </c>
      <c r="H41" s="1220">
        <f t="shared" si="84"/>
        <v>17</v>
      </c>
      <c r="I41" s="606"/>
      <c r="J41" s="607"/>
      <c r="K41" s="606"/>
      <c r="L41" s="606"/>
      <c r="M41" s="606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186">
        <f t="shared" si="85"/>
        <v>0</v>
      </c>
      <c r="Z41" s="399" t="str">
        <f>IF(Y41=0,"-",IF(Y41&lt;4,"Točno!",IF(Y41&gt;4,"Previše sati!","Netočno!")))</f>
        <v>-</v>
      </c>
      <c r="AA41" s="101"/>
      <c r="AB41" s="1214">
        <f t="shared" si="87"/>
        <v>17</v>
      </c>
      <c r="AC41" s="535" t="str">
        <f>IF(H41=0,"-",IF(H41+Y41+AA41&lt;16,"Nepuno!",IF(H2166,"Previše sati!","Puno!")))</f>
        <v>Puno!</v>
      </c>
      <c r="AD41" s="105">
        <v>1</v>
      </c>
      <c r="AE41" s="106">
        <v>1</v>
      </c>
      <c r="AF41" s="106">
        <v>1</v>
      </c>
      <c r="AG41" s="106"/>
      <c r="AH41" s="106"/>
      <c r="AI41" s="102"/>
      <c r="AJ41" s="605"/>
      <c r="AK41" s="605"/>
      <c r="AL41" s="102"/>
      <c r="AM41" s="102"/>
      <c r="AN41" s="102"/>
      <c r="AO41" s="102"/>
      <c r="AP41" s="102"/>
      <c r="AQ41" s="102"/>
      <c r="AR41" s="102"/>
      <c r="AS41" s="102"/>
      <c r="AT41" s="102"/>
      <c r="AU41" s="107"/>
      <c r="AV41" s="108">
        <f t="shared" si="88"/>
        <v>3</v>
      </c>
      <c r="AW41" s="109">
        <v>3</v>
      </c>
      <c r="AX41" s="110" t="str">
        <f t="shared" si="89"/>
        <v>Točno!"</v>
      </c>
      <c r="AY41" s="111">
        <f t="shared" si="90"/>
        <v>0</v>
      </c>
      <c r="AZ41" s="1288">
        <f t="shared" si="91"/>
        <v>20</v>
      </c>
      <c r="BA41" s="112">
        <f t="shared" si="92"/>
        <v>7.5</v>
      </c>
      <c r="BB41" s="113">
        <f t="shared" si="93"/>
        <v>7.5</v>
      </c>
      <c r="BC41" s="114">
        <f t="shared" si="94"/>
        <v>2</v>
      </c>
      <c r="BD41" s="115">
        <f t="shared" si="95"/>
        <v>0</v>
      </c>
      <c r="BE41" s="115">
        <f t="shared" si="96"/>
        <v>0</v>
      </c>
      <c r="BF41" s="116">
        <f t="shared" si="97"/>
        <v>10.5</v>
      </c>
      <c r="BG41" s="117">
        <f t="shared" si="98"/>
        <v>20</v>
      </c>
      <c r="BH41" s="118" t="str">
        <f t="shared" si="99"/>
        <v>40</v>
      </c>
      <c r="BI41" s="1289">
        <f t="shared" si="100"/>
        <v>40</v>
      </c>
      <c r="BJ41" s="119">
        <f t="shared" si="101"/>
        <v>21</v>
      </c>
      <c r="BK41" s="1227" t="str">
        <f t="shared" si="102"/>
        <v>PUNO</v>
      </c>
      <c r="BL41" s="838"/>
      <c r="BM41" s="1301"/>
      <c r="BN41" s="1301"/>
      <c r="BO41" s="837"/>
      <c r="BP41" s="861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861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861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</row>
    <row r="42" spans="1:269" x14ac:dyDescent="0.3">
      <c r="A42" s="1420" t="s">
        <v>362</v>
      </c>
      <c r="B42" s="1397" t="s">
        <v>84</v>
      </c>
      <c r="C42" s="1444" t="s">
        <v>341</v>
      </c>
      <c r="D42" s="1199" t="s">
        <v>341</v>
      </c>
      <c r="E42" s="96">
        <v>15</v>
      </c>
      <c r="F42" s="97"/>
      <c r="G42" s="98">
        <f t="shared" ref="G42:G43" si="104">IF(ISBLANK(D42),"",2)</f>
        <v>2</v>
      </c>
      <c r="H42" s="1220">
        <f t="shared" ref="H42:H43" si="105">SUM(E42:G42)</f>
        <v>17</v>
      </c>
      <c r="I42" s="606"/>
      <c r="J42" s="607"/>
      <c r="K42" s="606"/>
      <c r="L42" s="606"/>
      <c r="M42" s="606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186">
        <f t="shared" ref="Y42:Y43" si="106">SUM(I42:X42)</f>
        <v>0</v>
      </c>
      <c r="Z42" s="399" t="str">
        <f t="shared" ref="Z42:Z43" si="107">IF(Y42=0,"-",IF(Y42&lt;4,"Točno!",IF(Y42&gt;4,"Previše sati!","Netočno!")))</f>
        <v>-</v>
      </c>
      <c r="AA42" s="101"/>
      <c r="AB42" s="1214">
        <f t="shared" ref="AB42:AB43" si="108">(H42+Y42+AA42)</f>
        <v>17</v>
      </c>
      <c r="AC42" s="535" t="str">
        <f>IF(H42=0,"-",IF(H42+Y42+AA42&lt;16,"Nepuno!",IF(H2167,"Previše sati!","Puno!")))</f>
        <v>Puno!</v>
      </c>
      <c r="AD42" s="105">
        <v>1</v>
      </c>
      <c r="AE42" s="106">
        <v>1</v>
      </c>
      <c r="AF42" s="106">
        <v>1</v>
      </c>
      <c r="AG42" s="106"/>
      <c r="AH42" s="106"/>
      <c r="AI42" s="102"/>
      <c r="AJ42" s="605"/>
      <c r="AK42" s="605"/>
      <c r="AL42" s="102"/>
      <c r="AM42" s="102"/>
      <c r="AN42" s="102"/>
      <c r="AO42" s="102"/>
      <c r="AP42" s="102"/>
      <c r="AQ42" s="102"/>
      <c r="AR42" s="102"/>
      <c r="AS42" s="102"/>
      <c r="AT42" s="102"/>
      <c r="AU42" s="107"/>
      <c r="AV42" s="108">
        <f t="shared" ref="AV42:AV43" si="109">SUM(AD42:AU42)</f>
        <v>3</v>
      </c>
      <c r="AW42" s="109">
        <v>3</v>
      </c>
      <c r="AX42" s="110" t="str">
        <f t="shared" ref="AX42:AX43" si="110">IF(AV42&lt;1,"Netočno!",IF(AV42&lt;AW42,"Premalo sati!",IF(AV42&gt;AW42,"Previše sati!","Točno!""")))</f>
        <v>Točno!"</v>
      </c>
      <c r="AY42" s="111">
        <f t="shared" ref="AY42:AY43" si="111">(AW42-AV42)</f>
        <v>0</v>
      </c>
      <c r="AZ42" s="1288">
        <f t="shared" ref="AZ42:AZ43" si="112">(AB42+AV42)</f>
        <v>20</v>
      </c>
      <c r="BA42" s="112">
        <f t="shared" ref="BA42:BA43" si="113">(E42+F42)*30/60</f>
        <v>7.5</v>
      </c>
      <c r="BB42" s="113">
        <f t="shared" ref="BB42:BB43" si="114">CEILING(BA42, 0.5)</f>
        <v>7.5</v>
      </c>
      <c r="BC42" s="114">
        <f t="shared" ref="BC42:BC43" si="115">IF(ISBLANK(D42),"0",2)</f>
        <v>2</v>
      </c>
      <c r="BD42" s="115">
        <f t="shared" ref="BD42:BD43" si="116">(W42+AS42)</f>
        <v>0</v>
      </c>
      <c r="BE42" s="115">
        <f t="shared" ref="BE42:BE43" si="117">(AT42+X42)</f>
        <v>0</v>
      </c>
      <c r="BF42" s="116">
        <f t="shared" ref="BF42:BF43" si="118">IF(AZ42=0,"-",BH42-AZ42-BB42-BC42-BD42-BE42)</f>
        <v>10.5</v>
      </c>
      <c r="BG42" s="117">
        <f t="shared" ref="BG42:BG43" si="119">IF(AB42=0,"0",BH42-AZ42)</f>
        <v>20</v>
      </c>
      <c r="BH42" s="118" t="str">
        <f t="shared" ref="BH42:BH43" si="120">IF(AB42=0,"-",IF(AB42&gt;15,"40",AB42*40/18))</f>
        <v>40</v>
      </c>
      <c r="BI42" s="1289">
        <f t="shared" ref="BI42:BI43" si="121">IF(BH42=0,"-",AZ42+BG42)</f>
        <v>40</v>
      </c>
      <c r="BJ42" s="119">
        <f t="shared" ref="BJ42:BJ43" si="122">ROUND(21*BH42/40,0)</f>
        <v>21</v>
      </c>
      <c r="BK42" s="1227" t="str">
        <f t="shared" ref="BK42:BK43" si="123">IF(BI42=0,"0",IF(BI42&gt;40,"PREKOVREMENO",IF(BI42=40,"PUNO","NEPUNO")))</f>
        <v>PUNO</v>
      </c>
      <c r="BL42" s="838"/>
      <c r="BM42" s="1301"/>
      <c r="BN42" s="1301"/>
      <c r="BO42" s="837"/>
      <c r="BP42" s="861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861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861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  <c r="IX42" s="39"/>
      <c r="IY42" s="39"/>
      <c r="IZ42" s="39"/>
      <c r="JA42" s="39"/>
      <c r="JB42" s="39"/>
      <c r="JC42" s="39"/>
      <c r="JD42" s="39"/>
      <c r="JE42" s="39"/>
      <c r="JF42" s="39"/>
      <c r="JG42" s="39"/>
      <c r="JH42" s="39"/>
      <c r="JI42" s="39"/>
    </row>
    <row r="43" spans="1:269" ht="20.399999999999999" x14ac:dyDescent="0.3">
      <c r="A43" s="1420" t="s">
        <v>363</v>
      </c>
      <c r="B43" s="1397" t="s">
        <v>84</v>
      </c>
      <c r="C43" s="1444" t="s">
        <v>342</v>
      </c>
      <c r="D43" s="1199" t="s">
        <v>342</v>
      </c>
      <c r="E43" s="96">
        <v>15</v>
      </c>
      <c r="F43" s="97"/>
      <c r="G43" s="98">
        <f t="shared" si="104"/>
        <v>2</v>
      </c>
      <c r="H43" s="1220">
        <f t="shared" si="105"/>
        <v>17</v>
      </c>
      <c r="I43" s="606"/>
      <c r="J43" s="607"/>
      <c r="K43" s="606"/>
      <c r="L43" s="606"/>
      <c r="M43" s="606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186">
        <f t="shared" si="106"/>
        <v>0</v>
      </c>
      <c r="Z43" s="399" t="str">
        <f t="shared" si="107"/>
        <v>-</v>
      </c>
      <c r="AA43" s="101"/>
      <c r="AB43" s="1214">
        <f t="shared" si="108"/>
        <v>17</v>
      </c>
      <c r="AC43" s="535" t="str">
        <f>IF(H43=0,"-",IF(H43+Y43+AA43&lt;16,"Nepuno!",IF(H2168,"Previše sati!","Puno!")))</f>
        <v>Puno!</v>
      </c>
      <c r="AD43" s="105">
        <v>1</v>
      </c>
      <c r="AE43" s="106">
        <v>1</v>
      </c>
      <c r="AF43" s="106">
        <v>1</v>
      </c>
      <c r="AG43" s="106"/>
      <c r="AH43" s="106"/>
      <c r="AI43" s="102"/>
      <c r="AJ43" s="605"/>
      <c r="AK43" s="605"/>
      <c r="AL43" s="102"/>
      <c r="AM43" s="102"/>
      <c r="AN43" s="102"/>
      <c r="AO43" s="102"/>
      <c r="AP43" s="102"/>
      <c r="AQ43" s="102"/>
      <c r="AR43" s="102"/>
      <c r="AS43" s="102"/>
      <c r="AT43" s="102"/>
      <c r="AU43" s="107"/>
      <c r="AV43" s="108">
        <f t="shared" si="109"/>
        <v>3</v>
      </c>
      <c r="AW43" s="109">
        <v>3</v>
      </c>
      <c r="AX43" s="110" t="str">
        <f t="shared" si="110"/>
        <v>Točno!"</v>
      </c>
      <c r="AY43" s="111">
        <f t="shared" si="111"/>
        <v>0</v>
      </c>
      <c r="AZ43" s="1288">
        <f t="shared" si="112"/>
        <v>20</v>
      </c>
      <c r="BA43" s="112">
        <f t="shared" si="113"/>
        <v>7.5</v>
      </c>
      <c r="BB43" s="113">
        <f t="shared" si="114"/>
        <v>7.5</v>
      </c>
      <c r="BC43" s="114">
        <f t="shared" si="115"/>
        <v>2</v>
      </c>
      <c r="BD43" s="115">
        <f t="shared" si="116"/>
        <v>0</v>
      </c>
      <c r="BE43" s="115">
        <f t="shared" si="117"/>
        <v>0</v>
      </c>
      <c r="BF43" s="116">
        <f t="shared" si="118"/>
        <v>10.5</v>
      </c>
      <c r="BG43" s="117">
        <f t="shared" si="119"/>
        <v>20</v>
      </c>
      <c r="BH43" s="118" t="str">
        <f t="shared" si="120"/>
        <v>40</v>
      </c>
      <c r="BI43" s="1289">
        <f t="shared" si="121"/>
        <v>40</v>
      </c>
      <c r="BJ43" s="119">
        <f t="shared" si="122"/>
        <v>21</v>
      </c>
      <c r="BK43" s="1227" t="str">
        <f t="shared" si="123"/>
        <v>PUNO</v>
      </c>
      <c r="BL43" s="838"/>
      <c r="BM43" s="1301"/>
      <c r="BN43" s="1301"/>
      <c r="BO43" s="837"/>
      <c r="BP43" s="861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861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861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</row>
    <row r="44" spans="1:269" x14ac:dyDescent="0.3">
      <c r="A44" s="1420" t="s">
        <v>450</v>
      </c>
      <c r="B44" s="1397" t="s">
        <v>84</v>
      </c>
      <c r="C44" s="1444" t="s">
        <v>419</v>
      </c>
      <c r="D44" s="1199" t="s">
        <v>419</v>
      </c>
      <c r="E44" s="96">
        <v>15</v>
      </c>
      <c r="F44" s="97"/>
      <c r="G44" s="98">
        <f t="shared" ref="G44" si="124">IF(ISBLANK(D44),"",2)</f>
        <v>2</v>
      </c>
      <c r="H44" s="1220">
        <f t="shared" ref="H44" si="125">SUM(E44:G44)</f>
        <v>17</v>
      </c>
      <c r="I44" s="606"/>
      <c r="J44" s="607"/>
      <c r="K44" s="606"/>
      <c r="L44" s="606"/>
      <c r="M44" s="606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186">
        <f t="shared" ref="Y44" si="126">SUM(I44:X44)</f>
        <v>0</v>
      </c>
      <c r="Z44" s="399" t="str">
        <f>IF(Y44=0,"-",IF(Y44&lt;4,"Točno!",IF(Y44&gt;4,"Previše sati!","Netočno!")))</f>
        <v>-</v>
      </c>
      <c r="AA44" s="101"/>
      <c r="AB44" s="1214">
        <f t="shared" ref="AB44" si="127">(H44+Y44+AA44)</f>
        <v>17</v>
      </c>
      <c r="AC44" s="535" t="str">
        <f>IF(H44=0,"-",IF(H44+Y44+AA44&lt;16,"Nepuno!",IF(H2164,"Previše sati!","Puno!")))</f>
        <v>Puno!</v>
      </c>
      <c r="AD44" s="105">
        <v>1</v>
      </c>
      <c r="AE44" s="106">
        <v>1</v>
      </c>
      <c r="AF44" s="106">
        <v>1</v>
      </c>
      <c r="AG44" s="106"/>
      <c r="AH44" s="106"/>
      <c r="AI44" s="102"/>
      <c r="AJ44" s="605"/>
      <c r="AK44" s="605"/>
      <c r="AL44" s="102"/>
      <c r="AM44" s="102"/>
      <c r="AN44" s="102"/>
      <c r="AO44" s="102"/>
      <c r="AP44" s="102"/>
      <c r="AQ44" s="102"/>
      <c r="AR44" s="102"/>
      <c r="AS44" s="102"/>
      <c r="AT44" s="102"/>
      <c r="AU44" s="107"/>
      <c r="AV44" s="108">
        <f t="shared" ref="AV44" si="128">SUM(AD44:AU44)</f>
        <v>3</v>
      </c>
      <c r="AW44" s="109">
        <v>3</v>
      </c>
      <c r="AX44" s="110" t="str">
        <f t="shared" ref="AX44" si="129">IF(AV44&lt;1,"Netočno!",IF(AV44&lt;AW44,"Premalo sati!",IF(AV44&gt;AW44,"Previše sati!","Točno!""")))</f>
        <v>Točno!"</v>
      </c>
      <c r="AY44" s="111">
        <f t="shared" ref="AY44" si="130">(AW44-AV44)</f>
        <v>0</v>
      </c>
      <c r="AZ44" s="1288">
        <f t="shared" ref="AZ44" si="131">(AB44+AV44)</f>
        <v>20</v>
      </c>
      <c r="BA44" s="112">
        <f t="shared" ref="BA44" si="132">(E44+F44)*30/60</f>
        <v>7.5</v>
      </c>
      <c r="BB44" s="113">
        <f t="shared" ref="BB44" si="133">CEILING(BA44, 0.5)</f>
        <v>7.5</v>
      </c>
      <c r="BC44" s="114">
        <f t="shared" ref="BC44" si="134">IF(ISBLANK(D44),"0",2)</f>
        <v>2</v>
      </c>
      <c r="BD44" s="115">
        <f t="shared" ref="BD44" si="135">(W44+AS44)</f>
        <v>0</v>
      </c>
      <c r="BE44" s="115">
        <f t="shared" ref="BE44" si="136">(AT44+X44)</f>
        <v>0</v>
      </c>
      <c r="BF44" s="116">
        <f t="shared" ref="BF44" si="137">IF(AZ44=0,"-",BH44-AZ44-BB44-BC44-BD44-BE44)</f>
        <v>10.5</v>
      </c>
      <c r="BG44" s="117">
        <f t="shared" ref="BG44" si="138">IF(AB44=0,"0",BH44-AZ44)</f>
        <v>20</v>
      </c>
      <c r="BH44" s="118" t="str">
        <f t="shared" ref="BH44" si="139">IF(AB44=0,"-",IF(AB44&gt;15,"40",AB44*40/18))</f>
        <v>40</v>
      </c>
      <c r="BI44" s="1289">
        <f t="shared" ref="BI44" si="140">IF(BH44=0,"-",AZ44+BG44)</f>
        <v>40</v>
      </c>
      <c r="BJ44" s="119">
        <f t="shared" ref="BJ44" si="141">ROUND(21*BH44/40,0)</f>
        <v>21</v>
      </c>
      <c r="BK44" s="1227" t="str">
        <f t="shared" ref="BK44" si="142">IF(BI44=0,"0",IF(BI44&gt;40,"PREKOVREMENO",IF(BI44=40,"PUNO","NEPUNO")))</f>
        <v>PUNO</v>
      </c>
      <c r="BL44" s="838"/>
      <c r="BM44" s="1301"/>
      <c r="BN44" s="1301"/>
      <c r="BO44" s="837"/>
      <c r="BP44" s="861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861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861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</row>
    <row r="45" spans="1:269" s="39" customFormat="1" x14ac:dyDescent="0.3">
      <c r="A45" s="1421"/>
      <c r="B45" s="1398"/>
      <c r="C45" s="1445"/>
      <c r="D45" s="132"/>
      <c r="E45" s="122"/>
      <c r="F45" s="122"/>
      <c r="G45" s="6"/>
      <c r="H45" s="2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436"/>
      <c r="X45" s="437"/>
      <c r="Y45" s="437"/>
      <c r="Z45" s="437"/>
      <c r="AA45" s="6"/>
      <c r="AB45" s="122"/>
      <c r="AC45" s="177"/>
      <c r="AD45" s="438"/>
      <c r="AE45" s="2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180"/>
      <c r="AT45" s="180"/>
      <c r="AU45" s="6"/>
      <c r="AV45" s="127"/>
      <c r="AW45" s="128"/>
      <c r="AX45" s="183"/>
      <c r="AY45" s="265"/>
      <c r="AZ45" s="192"/>
      <c r="BA45" s="134"/>
      <c r="BB45" s="428"/>
      <c r="BC45" s="132"/>
      <c r="BD45" s="124"/>
      <c r="BE45" s="124"/>
      <c r="BF45" s="266"/>
      <c r="BG45" s="269"/>
      <c r="BH45" s="259"/>
      <c r="BI45" s="217"/>
      <c r="BJ45" s="375"/>
      <c r="BK45" s="1239"/>
      <c r="BL45" s="429"/>
      <c r="BM45" s="944"/>
      <c r="BN45" s="944"/>
      <c r="BO45" s="413"/>
      <c r="BP45" s="413"/>
      <c r="BQ45" s="5"/>
      <c r="BR45" s="439"/>
      <c r="BS45" s="440"/>
      <c r="BT45" s="441"/>
      <c r="BU45" s="442"/>
      <c r="BV45" s="443"/>
      <c r="BW45" s="443"/>
      <c r="BX45" s="443"/>
      <c r="BY45" s="444"/>
      <c r="BZ45" s="445"/>
      <c r="CA45" s="445"/>
      <c r="CB45" s="446"/>
      <c r="CC45" s="446"/>
      <c r="CD45" s="447"/>
      <c r="CE45" s="448"/>
      <c r="CF45" s="449"/>
      <c r="CG45" s="449"/>
      <c r="CH45" s="449"/>
      <c r="CI45" s="450"/>
      <c r="CJ45" s="413"/>
      <c r="CK45" s="5"/>
      <c r="CL45" s="439"/>
      <c r="CM45" s="440"/>
      <c r="CN45" s="441"/>
      <c r="CO45" s="442"/>
      <c r="CP45" s="443"/>
      <c r="CQ45" s="443"/>
      <c r="CR45" s="443"/>
      <c r="CS45" s="444"/>
      <c r="CT45" s="445"/>
      <c r="CU45" s="445"/>
      <c r="CV45" s="446"/>
      <c r="CW45" s="446"/>
      <c r="CX45" s="447"/>
      <c r="CY45" s="448"/>
      <c r="CZ45" s="449"/>
      <c r="DA45" s="449"/>
      <c r="DB45" s="449"/>
      <c r="DC45" s="450"/>
      <c r="DD45" s="413"/>
      <c r="DE45" s="5"/>
      <c r="DF45" s="439"/>
      <c r="DG45" s="440"/>
      <c r="DH45" s="441"/>
      <c r="DI45" s="442"/>
      <c r="DJ45" s="443"/>
      <c r="DK45" s="443"/>
      <c r="DL45" s="443"/>
      <c r="DM45" s="444"/>
      <c r="DN45" s="445"/>
      <c r="DO45" s="445"/>
      <c r="DP45" s="446"/>
      <c r="DQ45" s="446"/>
      <c r="DR45" s="447"/>
      <c r="DS45" s="448"/>
      <c r="DT45" s="449"/>
      <c r="DU45" s="449"/>
      <c r="DV45" s="449"/>
      <c r="DW45" s="450"/>
      <c r="DX45" s="202"/>
      <c r="DY45" s="202"/>
      <c r="DZ45" s="202"/>
      <c r="EA45" s="202"/>
      <c r="EB45" s="202"/>
      <c r="EC45" s="202"/>
      <c r="ED45" s="202"/>
      <c r="EE45" s="202"/>
      <c r="EF45" s="202"/>
      <c r="EG45" s="202"/>
      <c r="EH45" s="202"/>
      <c r="EI45" s="202"/>
      <c r="EJ45" s="202"/>
      <c r="EK45" s="202"/>
      <c r="EL45" s="202"/>
      <c r="EM45" s="202"/>
      <c r="EN45" s="202"/>
      <c r="EO45" s="202"/>
      <c r="EP45" s="202"/>
      <c r="EQ45" s="202"/>
      <c r="ER45" s="202"/>
      <c r="ES45" s="202"/>
      <c r="ET45" s="202"/>
      <c r="EU45" s="202"/>
      <c r="EV45" s="202"/>
      <c r="EW45" s="202"/>
      <c r="EX45" s="202"/>
      <c r="EY45" s="202"/>
      <c r="EZ45" s="202"/>
      <c r="FA45" s="202"/>
      <c r="FB45" s="202"/>
      <c r="FC45" s="202"/>
      <c r="FD45" s="202"/>
      <c r="FE45" s="202"/>
      <c r="FF45" s="202"/>
      <c r="FG45" s="202"/>
      <c r="FH45" s="202"/>
      <c r="FI45" s="202"/>
      <c r="FJ45" s="202"/>
      <c r="FK45" s="202"/>
      <c r="FL45" s="202"/>
      <c r="FM45" s="202"/>
      <c r="FN45" s="202"/>
      <c r="FO45" s="202"/>
      <c r="FP45" s="202"/>
      <c r="FQ45" s="202"/>
      <c r="FR45" s="202"/>
      <c r="FS45" s="202"/>
      <c r="FT45" s="202"/>
      <c r="FU45" s="202"/>
      <c r="FV45" s="202"/>
      <c r="FW45" s="202"/>
      <c r="FX45" s="202"/>
      <c r="FY45" s="202"/>
      <c r="FZ45" s="202"/>
      <c r="GA45" s="202"/>
      <c r="GB45" s="202"/>
      <c r="GC45" s="202"/>
      <c r="GD45" s="202"/>
      <c r="GE45" s="202"/>
      <c r="GF45" s="202"/>
      <c r="GG45" s="202"/>
      <c r="GH45" s="202"/>
      <c r="GI45" s="202"/>
      <c r="GJ45" s="202"/>
      <c r="GK45" s="202"/>
      <c r="GL45" s="202"/>
      <c r="GM45" s="202"/>
      <c r="GN45" s="202"/>
      <c r="GO45" s="202"/>
      <c r="GP45" s="202"/>
      <c r="GQ45" s="202"/>
      <c r="GR45" s="202"/>
      <c r="GS45" s="202"/>
      <c r="GT45" s="202"/>
      <c r="GU45" s="202"/>
      <c r="GV45" s="202"/>
      <c r="GW45" s="202"/>
      <c r="GX45" s="202"/>
      <c r="GY45" s="202"/>
      <c r="GZ45" s="202"/>
      <c r="HA45" s="202"/>
      <c r="HB45" s="202"/>
      <c r="HC45" s="202"/>
      <c r="HD45" s="202"/>
      <c r="HE45" s="202"/>
      <c r="HF45" s="202"/>
      <c r="HG45" s="202"/>
      <c r="HH45" s="202"/>
      <c r="HI45" s="202"/>
      <c r="HJ45" s="202"/>
      <c r="HK45" s="202"/>
      <c r="HL45" s="202"/>
      <c r="HM45" s="202"/>
      <c r="HN45" s="202"/>
      <c r="HO45" s="202"/>
      <c r="HP45" s="202"/>
      <c r="HQ45" s="202"/>
      <c r="HR45" s="202"/>
      <c r="HS45" s="202"/>
      <c r="HT45" s="202"/>
      <c r="HU45" s="202"/>
      <c r="HV45" s="202"/>
      <c r="HW45" s="202"/>
      <c r="HX45" s="202"/>
      <c r="HY45" s="202"/>
      <c r="HZ45" s="202"/>
      <c r="IA45" s="202"/>
      <c r="IB45" s="202"/>
      <c r="IC45" s="202"/>
      <c r="ID45" s="202"/>
      <c r="IE45" s="202"/>
      <c r="IF45" s="202"/>
      <c r="IG45" s="202"/>
      <c r="IH45" s="202"/>
      <c r="II45" s="202"/>
      <c r="IJ45" s="202"/>
      <c r="IK45" s="202"/>
      <c r="IL45" s="202"/>
      <c r="IM45" s="202"/>
      <c r="IN45" s="202"/>
      <c r="IO45" s="202"/>
      <c r="IP45" s="202"/>
      <c r="IQ45" s="202"/>
      <c r="IR45" s="202"/>
      <c r="IS45" s="202"/>
      <c r="IT45" s="202"/>
      <c r="IU45" s="202"/>
      <c r="IV45" s="202"/>
      <c r="IW45" s="202"/>
      <c r="IX45" s="202"/>
      <c r="IY45" s="202"/>
      <c r="IZ45" s="202"/>
      <c r="JA45" s="202"/>
      <c r="JB45" s="202"/>
      <c r="JC45" s="202"/>
      <c r="JD45" s="202"/>
      <c r="JE45" s="202"/>
      <c r="JF45" s="202"/>
      <c r="JG45" s="202"/>
      <c r="JH45" s="202"/>
      <c r="JI45" s="202"/>
    </row>
    <row r="46" spans="1:269" s="3" customFormat="1" ht="14.25" customHeight="1" x14ac:dyDescent="0.3">
      <c r="A46" s="1422" t="s">
        <v>375</v>
      </c>
      <c r="B46" s="1501" t="s">
        <v>303</v>
      </c>
      <c r="C46" s="1503" t="s">
        <v>455</v>
      </c>
      <c r="D46" s="1213" t="s">
        <v>456</v>
      </c>
      <c r="E46" s="96">
        <v>17</v>
      </c>
      <c r="F46" s="143"/>
      <c r="G46" s="144">
        <v>2</v>
      </c>
      <c r="H46" s="1220">
        <f t="shared" si="42"/>
        <v>19</v>
      </c>
      <c r="I46" s="1287"/>
      <c r="J46" s="1287"/>
      <c r="K46" s="1287"/>
      <c r="L46" s="1287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5"/>
      <c r="X46" s="146">
        <v>2</v>
      </c>
      <c r="Y46" s="1186">
        <f t="shared" ref="Y46:Y50" si="143">SUM(I46:X46)</f>
        <v>2</v>
      </c>
      <c r="Z46" s="399" t="str">
        <f t="shared" si="44"/>
        <v>Točno!</v>
      </c>
      <c r="AA46" s="143"/>
      <c r="AB46" s="1214">
        <f t="shared" si="61"/>
        <v>21</v>
      </c>
      <c r="AC46" s="147" t="str">
        <f t="shared" si="45"/>
        <v>Previše sati!</v>
      </c>
      <c r="AD46" s="99"/>
      <c r="AE46" s="99">
        <v>1</v>
      </c>
      <c r="AF46" s="99">
        <v>1</v>
      </c>
      <c r="AG46" s="99"/>
      <c r="AH46" s="99"/>
      <c r="AI46" s="99"/>
      <c r="AJ46" s="604"/>
      <c r="AK46" s="604"/>
      <c r="AL46" s="148"/>
      <c r="AM46" s="148"/>
      <c r="AN46" s="148"/>
      <c r="AO46" s="148"/>
      <c r="AP46" s="148"/>
      <c r="AQ46" s="148"/>
      <c r="AR46" s="148"/>
      <c r="AS46" s="149"/>
      <c r="AT46" s="149"/>
      <c r="AU46" s="148"/>
      <c r="AV46" s="150">
        <f t="shared" si="46"/>
        <v>2</v>
      </c>
      <c r="AW46" s="151">
        <f t="shared" ref="AW46:AW50" si="144">(BJ46-AB46)</f>
        <v>1</v>
      </c>
      <c r="AX46" s="152" t="str">
        <f t="shared" si="47"/>
        <v>Previše sati!</v>
      </c>
      <c r="AY46" s="153">
        <f t="shared" si="48"/>
        <v>-1</v>
      </c>
      <c r="AZ46" s="1288">
        <f t="shared" si="49"/>
        <v>23</v>
      </c>
      <c r="BA46" s="1247">
        <f t="shared" si="50"/>
        <v>8.5</v>
      </c>
      <c r="BB46" s="154">
        <f t="shared" si="51"/>
        <v>8.5</v>
      </c>
      <c r="BC46" s="155">
        <f t="shared" si="52"/>
        <v>2</v>
      </c>
      <c r="BD46" s="156">
        <f t="shared" si="53"/>
        <v>0</v>
      </c>
      <c r="BE46" s="156">
        <f t="shared" si="54"/>
        <v>2</v>
      </c>
      <c r="BF46" s="157">
        <f t="shared" ref="BF46:BF50" si="145">IF(AZ46=0,"-",BH46-AZ46-BB46-BC46-BD46-BE46-AY46)</f>
        <v>5.5</v>
      </c>
      <c r="BG46" s="158">
        <f t="shared" ref="BG46:BG50" si="146">IF(AB46=0,"0",BH46-AZ46-AY46)</f>
        <v>18</v>
      </c>
      <c r="BH46" s="159" t="str">
        <f t="shared" si="57"/>
        <v>40</v>
      </c>
      <c r="BI46" s="1289">
        <f t="shared" si="58"/>
        <v>41</v>
      </c>
      <c r="BJ46" s="160">
        <f t="shared" ref="BJ46:BJ50" si="147">ROUND(22*BH46/40,0)</f>
        <v>22</v>
      </c>
      <c r="BK46" s="1229" t="str">
        <f t="shared" si="60"/>
        <v>PREKOVREMENO</v>
      </c>
      <c r="BL46" s="161"/>
      <c r="BM46" s="1303">
        <v>0</v>
      </c>
      <c r="BN46" s="1303">
        <f t="shared" ref="BN46:BN50" si="148">(BM46*0.5)</f>
        <v>0</v>
      </c>
      <c r="BO46" s="104">
        <f t="shared" ref="BO46:BO50" si="149">(BM46+BN46)</f>
        <v>0</v>
      </c>
      <c r="BP46" s="861"/>
      <c r="BQ46" s="162"/>
      <c r="BR46" s="163"/>
      <c r="BS46" s="163"/>
      <c r="BT46" s="163"/>
      <c r="BU46" s="164"/>
      <c r="BV46" s="164"/>
      <c r="BW46" s="164"/>
      <c r="BX46" s="164"/>
      <c r="BY46" s="164"/>
      <c r="BZ46" s="162"/>
      <c r="CA46" s="162"/>
      <c r="CB46" s="163"/>
      <c r="CC46" s="163"/>
      <c r="CD46" s="162"/>
      <c r="CE46" s="165"/>
      <c r="CF46" s="165"/>
      <c r="CG46" s="165"/>
      <c r="CH46" s="165"/>
      <c r="CI46" s="165"/>
      <c r="CJ46" s="861"/>
      <c r="CK46" s="162"/>
      <c r="CL46" s="163"/>
      <c r="CM46" s="163"/>
      <c r="CN46" s="163"/>
      <c r="CO46" s="164"/>
      <c r="CP46" s="164"/>
      <c r="CQ46" s="164"/>
      <c r="CR46" s="164"/>
      <c r="CS46" s="164"/>
      <c r="CT46" s="162"/>
      <c r="CU46" s="162"/>
      <c r="CV46" s="163"/>
      <c r="CW46" s="163"/>
      <c r="CX46" s="162"/>
      <c r="CY46" s="165"/>
      <c r="CZ46" s="165"/>
      <c r="DA46" s="165"/>
      <c r="DB46" s="165"/>
      <c r="DC46" s="165"/>
      <c r="DD46" s="861"/>
      <c r="DE46" s="162"/>
      <c r="DF46" s="163"/>
      <c r="DG46" s="163"/>
      <c r="DH46" s="163"/>
      <c r="DI46" s="164"/>
      <c r="DJ46" s="164"/>
      <c r="DK46" s="164"/>
      <c r="DL46" s="164"/>
      <c r="DM46" s="164"/>
      <c r="DN46" s="162"/>
      <c r="DO46" s="162"/>
      <c r="DP46" s="163"/>
      <c r="DQ46" s="163"/>
      <c r="DR46" s="162"/>
      <c r="DS46" s="165"/>
      <c r="DT46" s="165"/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G46" s="165"/>
      <c r="EH46" s="165"/>
      <c r="EI46" s="165"/>
      <c r="EJ46" s="165"/>
      <c r="EK46" s="165"/>
      <c r="EL46" s="165"/>
      <c r="EM46" s="165"/>
      <c r="EN46" s="165"/>
      <c r="EO46" s="165"/>
      <c r="EP46" s="165"/>
      <c r="EQ46" s="165"/>
      <c r="ER46" s="165"/>
      <c r="ES46" s="165"/>
      <c r="ET46" s="165"/>
      <c r="EU46" s="165"/>
      <c r="EV46" s="165"/>
      <c r="EW46" s="165"/>
      <c r="EX46" s="165"/>
      <c r="EY46" s="165"/>
      <c r="EZ46" s="165"/>
      <c r="FA46" s="165"/>
      <c r="FB46" s="165"/>
      <c r="FC46" s="165"/>
      <c r="FD46" s="165"/>
      <c r="FE46" s="165"/>
      <c r="FF46" s="165"/>
      <c r="FG46" s="165"/>
      <c r="FH46" s="165"/>
      <c r="FI46" s="165"/>
      <c r="FJ46" s="165"/>
      <c r="FK46" s="165"/>
      <c r="FL46" s="165"/>
      <c r="FM46" s="165"/>
      <c r="FN46" s="165"/>
      <c r="FO46" s="165"/>
      <c r="FP46" s="165"/>
      <c r="FQ46" s="165"/>
      <c r="FR46" s="165"/>
      <c r="FS46" s="165"/>
      <c r="FT46" s="165"/>
      <c r="FU46" s="165"/>
      <c r="FV46" s="165"/>
      <c r="FW46" s="165"/>
      <c r="FX46" s="165"/>
      <c r="FY46" s="165"/>
      <c r="FZ46" s="165"/>
      <c r="GA46" s="165"/>
      <c r="GB46" s="165"/>
      <c r="GC46" s="165"/>
      <c r="GD46" s="165"/>
      <c r="GE46" s="165"/>
      <c r="GF46" s="165"/>
      <c r="GG46" s="165"/>
      <c r="GH46" s="165"/>
      <c r="GI46" s="165"/>
      <c r="GJ46" s="165"/>
      <c r="GK46" s="165"/>
      <c r="GL46" s="165"/>
      <c r="GM46" s="165"/>
      <c r="GN46" s="165"/>
      <c r="GO46" s="165"/>
      <c r="GP46" s="165"/>
      <c r="GQ46" s="165"/>
      <c r="GR46" s="165"/>
      <c r="GS46" s="165"/>
      <c r="GT46" s="165"/>
      <c r="GU46" s="165"/>
      <c r="GV46" s="165"/>
      <c r="GW46" s="165"/>
      <c r="GX46" s="165"/>
      <c r="GY46" s="165"/>
      <c r="GZ46" s="165"/>
      <c r="HA46" s="165"/>
      <c r="HB46" s="165"/>
      <c r="HC46" s="165"/>
      <c r="HD46" s="165"/>
      <c r="HE46" s="165"/>
      <c r="HF46" s="165"/>
      <c r="HG46" s="165"/>
      <c r="HH46" s="165"/>
      <c r="HI46" s="165"/>
      <c r="HJ46" s="165"/>
      <c r="HK46" s="165"/>
      <c r="HL46" s="165"/>
      <c r="HM46" s="165"/>
      <c r="HN46" s="165"/>
      <c r="HO46" s="165"/>
      <c r="HP46" s="165"/>
      <c r="HQ46" s="165"/>
      <c r="HR46" s="165"/>
      <c r="HS46" s="165"/>
      <c r="HT46" s="165"/>
      <c r="HU46" s="165"/>
      <c r="HV46" s="165"/>
      <c r="HW46" s="165"/>
      <c r="HX46" s="165"/>
      <c r="HY46" s="165"/>
      <c r="HZ46" s="165"/>
      <c r="IA46" s="165"/>
      <c r="IB46" s="165"/>
      <c r="IC46" s="165"/>
      <c r="ID46" s="165"/>
      <c r="IE46" s="165"/>
      <c r="IF46" s="165"/>
      <c r="IG46" s="165"/>
      <c r="IH46" s="165"/>
      <c r="II46" s="165"/>
      <c r="IJ46" s="165"/>
      <c r="IK46" s="165"/>
      <c r="IL46" s="165"/>
      <c r="IM46" s="165"/>
      <c r="IN46" s="165"/>
      <c r="IO46" s="165"/>
      <c r="IP46" s="165"/>
      <c r="IQ46" s="165"/>
      <c r="IR46" s="165"/>
      <c r="IS46" s="165"/>
      <c r="IT46" s="165"/>
      <c r="IU46" s="165"/>
      <c r="IV46" s="165"/>
      <c r="IW46" s="165"/>
      <c r="IX46" s="165"/>
      <c r="IY46" s="165"/>
      <c r="IZ46" s="165"/>
      <c r="JA46" s="165"/>
      <c r="JB46" s="165"/>
      <c r="JC46" s="165"/>
      <c r="JD46" s="165"/>
      <c r="JE46" s="165"/>
      <c r="JF46" s="165"/>
      <c r="JG46" s="165"/>
      <c r="JH46" s="165"/>
      <c r="JI46" s="165"/>
    </row>
    <row r="47" spans="1:269" s="3" customFormat="1" x14ac:dyDescent="0.3">
      <c r="A47" s="1422" t="s">
        <v>376</v>
      </c>
      <c r="B47" s="1501" t="s">
        <v>303</v>
      </c>
      <c r="C47" s="1504" t="s">
        <v>457</v>
      </c>
      <c r="D47" s="1213" t="s">
        <v>439</v>
      </c>
      <c r="E47" s="96">
        <v>17</v>
      </c>
      <c r="F47" s="143"/>
      <c r="G47" s="144">
        <v>2</v>
      </c>
      <c r="H47" s="1220">
        <f t="shared" ref="H47" si="150">SUM(E47:G47)</f>
        <v>19</v>
      </c>
      <c r="I47" s="1287"/>
      <c r="J47" s="1287"/>
      <c r="K47" s="1287"/>
      <c r="L47" s="1287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5"/>
      <c r="X47" s="146"/>
      <c r="Y47" s="1186">
        <f t="shared" ref="Y47" si="151">SUM(I47:X47)</f>
        <v>0</v>
      </c>
      <c r="Z47" s="399" t="str">
        <f t="shared" ref="Z47" si="152">IF(Y47=0,"-",IF(Y47&lt;4,"Točno!",IF(Y47&gt;4,"Previše sati!","Netočno!")))</f>
        <v>-</v>
      </c>
      <c r="AA47" s="143"/>
      <c r="AB47" s="1214">
        <f t="shared" ref="AB47" si="153">(H47+Y47+AA47)</f>
        <v>19</v>
      </c>
      <c r="AC47" s="147" t="str">
        <f t="shared" ref="AC47" si="154">IF(AB47=0,"-",IF(AB47&lt;16,"Nepuno!",IF(AB47&gt;20,"Previše sati!","Puno!")))</f>
        <v>Puno!</v>
      </c>
      <c r="AD47" s="99">
        <v>1</v>
      </c>
      <c r="AE47" s="99">
        <v>1</v>
      </c>
      <c r="AF47" s="99">
        <v>1</v>
      </c>
      <c r="AG47" s="99"/>
      <c r="AH47" s="99"/>
      <c r="AI47" s="99"/>
      <c r="AJ47" s="604"/>
      <c r="AK47" s="604"/>
      <c r="AL47" s="148"/>
      <c r="AM47" s="148"/>
      <c r="AN47" s="148"/>
      <c r="AO47" s="148"/>
      <c r="AP47" s="148"/>
      <c r="AQ47" s="148"/>
      <c r="AR47" s="148"/>
      <c r="AS47" s="149"/>
      <c r="AT47" s="149"/>
      <c r="AU47" s="148"/>
      <c r="AV47" s="150">
        <f t="shared" ref="AV47" si="155">SUM(AD47:AU47)</f>
        <v>3</v>
      </c>
      <c r="AW47" s="151">
        <f t="shared" ref="AW47" si="156">(BJ47-AB47)</f>
        <v>3</v>
      </c>
      <c r="AX47" s="152" t="str">
        <f t="shared" ref="AX47" si="157">IF(AV47&lt;1,"Netočno!",IF(AV47&lt;AW47,"Premalo sati!",IF(AV47&gt;AW47,"Previše sati!","Točno!""")))</f>
        <v>Točno!"</v>
      </c>
      <c r="AY47" s="153">
        <f t="shared" ref="AY47" si="158">(AW47-AV47)</f>
        <v>0</v>
      </c>
      <c r="AZ47" s="1288">
        <f t="shared" ref="AZ47" si="159">(AB47+AV47)</f>
        <v>22</v>
      </c>
      <c r="BA47" s="1247">
        <f t="shared" ref="BA47" si="160">(E47+F47)*30/60</f>
        <v>8.5</v>
      </c>
      <c r="BB47" s="154">
        <f t="shared" ref="BB47" si="161">CEILING(BA47, 0.5)</f>
        <v>8.5</v>
      </c>
      <c r="BC47" s="155">
        <f t="shared" ref="BC47" si="162">IF(ISBLANK(D47),"0",2)</f>
        <v>2</v>
      </c>
      <c r="BD47" s="156">
        <f t="shared" ref="BD47" si="163">(W47+AS47)</f>
        <v>0</v>
      </c>
      <c r="BE47" s="156">
        <f t="shared" ref="BE47" si="164">(AT47+X47)</f>
        <v>0</v>
      </c>
      <c r="BF47" s="157">
        <f t="shared" ref="BF47" si="165">IF(AZ47=0,"-",BH47-AZ47-BB47-BC47-BD47-BE47-AY47)</f>
        <v>7.5</v>
      </c>
      <c r="BG47" s="158">
        <f t="shared" ref="BG47" si="166">IF(AB47=0,"0",BH47-AZ47-AY47)</f>
        <v>18</v>
      </c>
      <c r="BH47" s="159" t="str">
        <f t="shared" ref="BH47" si="167">IF(AB47=0,"-",IF(AB47&gt;15,"40",AB47*40/18))</f>
        <v>40</v>
      </c>
      <c r="BI47" s="1289">
        <f t="shared" ref="BI47" si="168">IF(BH47=0,"-",AZ47+BG47)</f>
        <v>40</v>
      </c>
      <c r="BJ47" s="160">
        <f t="shared" ref="BJ47" si="169">ROUND(22*BH47/40,0)</f>
        <v>22</v>
      </c>
      <c r="BK47" s="1229" t="str">
        <f t="shared" ref="BK47" si="170">IF(BI47=0,"0",IF(BI47&gt;40,"PREKOVREMENO",IF(BI47=40,"PUNO","NEPUNO")))</f>
        <v>PUNO</v>
      </c>
      <c r="BL47" s="161"/>
      <c r="BM47" s="1303">
        <v>0</v>
      </c>
      <c r="BN47" s="1303">
        <f t="shared" ref="BN47" si="171">(BM47*0.5)</f>
        <v>0</v>
      </c>
      <c r="BO47" s="104">
        <f t="shared" ref="BO47" si="172">(BM47+BN47)</f>
        <v>0</v>
      </c>
      <c r="BP47" s="861"/>
      <c r="BQ47" s="162"/>
      <c r="BR47" s="163"/>
      <c r="BS47" s="163"/>
      <c r="BT47" s="163"/>
      <c r="BU47" s="164"/>
      <c r="BV47" s="164"/>
      <c r="BW47" s="164"/>
      <c r="BX47" s="164"/>
      <c r="BY47" s="164"/>
      <c r="BZ47" s="162"/>
      <c r="CA47" s="162"/>
      <c r="CB47" s="163"/>
      <c r="CC47" s="163"/>
      <c r="CD47" s="162"/>
      <c r="CE47" s="165"/>
      <c r="CF47" s="165"/>
      <c r="CG47" s="165"/>
      <c r="CH47" s="165"/>
      <c r="CI47" s="165"/>
      <c r="CJ47" s="861"/>
      <c r="CK47" s="162"/>
      <c r="CL47" s="163"/>
      <c r="CM47" s="163"/>
      <c r="CN47" s="163"/>
      <c r="CO47" s="164"/>
      <c r="CP47" s="164"/>
      <c r="CQ47" s="164"/>
      <c r="CR47" s="164"/>
      <c r="CS47" s="164"/>
      <c r="CT47" s="162"/>
      <c r="CU47" s="162"/>
      <c r="CV47" s="163"/>
      <c r="CW47" s="163"/>
      <c r="CX47" s="162"/>
      <c r="CY47" s="165"/>
      <c r="CZ47" s="165"/>
      <c r="DA47" s="165"/>
      <c r="DB47" s="165"/>
      <c r="DC47" s="165"/>
      <c r="DD47" s="861"/>
      <c r="DE47" s="162"/>
      <c r="DF47" s="163"/>
      <c r="DG47" s="163"/>
      <c r="DH47" s="163"/>
      <c r="DI47" s="164"/>
      <c r="DJ47" s="164"/>
      <c r="DK47" s="164"/>
      <c r="DL47" s="164"/>
      <c r="DM47" s="164"/>
      <c r="DN47" s="162"/>
      <c r="DO47" s="162"/>
      <c r="DP47" s="163"/>
      <c r="DQ47" s="163"/>
      <c r="DR47" s="162"/>
      <c r="DS47" s="165"/>
      <c r="DT47" s="165"/>
      <c r="DU47" s="165"/>
      <c r="DV47" s="165"/>
      <c r="DW47" s="165"/>
      <c r="DX47" s="165"/>
      <c r="DY47" s="165"/>
      <c r="DZ47" s="165"/>
      <c r="EA47" s="165"/>
      <c r="EB47" s="165"/>
      <c r="EC47" s="165"/>
      <c r="ED47" s="165"/>
      <c r="EE47" s="165"/>
      <c r="EF47" s="165"/>
      <c r="EG47" s="165"/>
      <c r="EH47" s="165"/>
      <c r="EI47" s="165"/>
      <c r="EJ47" s="165"/>
      <c r="EK47" s="165"/>
      <c r="EL47" s="165"/>
      <c r="EM47" s="165"/>
      <c r="EN47" s="165"/>
      <c r="EO47" s="165"/>
      <c r="EP47" s="165"/>
      <c r="EQ47" s="165"/>
      <c r="ER47" s="165"/>
      <c r="ES47" s="165"/>
      <c r="ET47" s="165"/>
      <c r="EU47" s="165"/>
      <c r="EV47" s="165"/>
      <c r="EW47" s="165"/>
      <c r="EX47" s="165"/>
      <c r="EY47" s="165"/>
      <c r="EZ47" s="165"/>
      <c r="FA47" s="165"/>
      <c r="FB47" s="165"/>
      <c r="FC47" s="165"/>
      <c r="FD47" s="165"/>
      <c r="FE47" s="165"/>
      <c r="FF47" s="165"/>
      <c r="FG47" s="165"/>
      <c r="FH47" s="165"/>
      <c r="FI47" s="165"/>
      <c r="FJ47" s="165"/>
      <c r="FK47" s="165"/>
      <c r="FL47" s="165"/>
      <c r="FM47" s="165"/>
      <c r="FN47" s="165"/>
      <c r="FO47" s="165"/>
      <c r="FP47" s="165"/>
      <c r="FQ47" s="165"/>
      <c r="FR47" s="165"/>
      <c r="FS47" s="165"/>
      <c r="FT47" s="165"/>
      <c r="FU47" s="165"/>
      <c r="FV47" s="165"/>
      <c r="FW47" s="165"/>
      <c r="FX47" s="165"/>
      <c r="FY47" s="165"/>
      <c r="FZ47" s="165"/>
      <c r="GA47" s="165"/>
      <c r="GB47" s="165"/>
      <c r="GC47" s="165"/>
      <c r="GD47" s="165"/>
      <c r="GE47" s="165"/>
      <c r="GF47" s="165"/>
      <c r="GG47" s="165"/>
      <c r="GH47" s="165"/>
      <c r="GI47" s="165"/>
      <c r="GJ47" s="165"/>
      <c r="GK47" s="165"/>
      <c r="GL47" s="165"/>
      <c r="GM47" s="165"/>
      <c r="GN47" s="165"/>
      <c r="GO47" s="165"/>
      <c r="GP47" s="165"/>
      <c r="GQ47" s="165"/>
      <c r="GR47" s="165"/>
      <c r="GS47" s="165"/>
      <c r="GT47" s="165"/>
      <c r="GU47" s="165"/>
      <c r="GV47" s="165"/>
      <c r="GW47" s="165"/>
      <c r="GX47" s="165"/>
      <c r="GY47" s="165"/>
      <c r="GZ47" s="165"/>
      <c r="HA47" s="165"/>
      <c r="HB47" s="165"/>
      <c r="HC47" s="165"/>
      <c r="HD47" s="165"/>
      <c r="HE47" s="165"/>
      <c r="HF47" s="165"/>
      <c r="HG47" s="165"/>
      <c r="HH47" s="165"/>
      <c r="HI47" s="165"/>
      <c r="HJ47" s="165"/>
      <c r="HK47" s="165"/>
      <c r="HL47" s="165"/>
      <c r="HM47" s="165"/>
      <c r="HN47" s="165"/>
      <c r="HO47" s="165"/>
      <c r="HP47" s="165"/>
      <c r="HQ47" s="165"/>
      <c r="HR47" s="165"/>
      <c r="HS47" s="165"/>
      <c r="HT47" s="165"/>
      <c r="HU47" s="165"/>
      <c r="HV47" s="165"/>
      <c r="HW47" s="165"/>
      <c r="HX47" s="165"/>
      <c r="HY47" s="165"/>
      <c r="HZ47" s="165"/>
      <c r="IA47" s="165"/>
      <c r="IB47" s="165"/>
      <c r="IC47" s="165"/>
      <c r="ID47" s="165"/>
      <c r="IE47" s="165"/>
      <c r="IF47" s="165"/>
      <c r="IG47" s="165"/>
      <c r="IH47" s="165"/>
      <c r="II47" s="165"/>
      <c r="IJ47" s="165"/>
      <c r="IK47" s="165"/>
      <c r="IL47" s="165"/>
      <c r="IM47" s="165"/>
      <c r="IN47" s="165"/>
      <c r="IO47" s="165"/>
      <c r="IP47" s="165"/>
      <c r="IQ47" s="165"/>
      <c r="IR47" s="165"/>
      <c r="IS47" s="165"/>
      <c r="IT47" s="165"/>
      <c r="IU47" s="165"/>
      <c r="IV47" s="165"/>
      <c r="IW47" s="165"/>
      <c r="IX47" s="165"/>
      <c r="IY47" s="165"/>
      <c r="IZ47" s="165"/>
      <c r="JA47" s="165"/>
      <c r="JB47" s="165"/>
      <c r="JC47" s="165"/>
      <c r="JD47" s="165"/>
      <c r="JE47" s="165"/>
      <c r="JF47" s="165"/>
      <c r="JG47" s="165"/>
      <c r="JH47" s="165"/>
      <c r="JI47" s="165"/>
    </row>
    <row r="48" spans="1:269" s="3" customFormat="1" x14ac:dyDescent="0.3">
      <c r="A48" s="1422" t="s">
        <v>377</v>
      </c>
      <c r="B48" s="1501" t="s">
        <v>303</v>
      </c>
      <c r="C48" s="1504" t="s">
        <v>458</v>
      </c>
      <c r="D48" s="1213" t="s">
        <v>430</v>
      </c>
      <c r="E48" s="96">
        <v>17</v>
      </c>
      <c r="F48" s="143"/>
      <c r="G48" s="144">
        <v>2</v>
      </c>
      <c r="H48" s="1220">
        <f t="shared" ref="H48" si="173">SUM(E48:G48)</f>
        <v>19</v>
      </c>
      <c r="I48" s="1287"/>
      <c r="J48" s="1287"/>
      <c r="K48" s="1287"/>
      <c r="L48" s="1287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5"/>
      <c r="X48" s="146"/>
      <c r="Y48" s="1186">
        <f t="shared" ref="Y48" si="174">SUM(I48:X48)</f>
        <v>0</v>
      </c>
      <c r="Z48" s="399" t="str">
        <f t="shared" ref="Z48" si="175">IF(Y48=0,"-",IF(Y48&lt;4,"Točno!",IF(Y48&gt;4,"Previše sati!","Netočno!")))</f>
        <v>-</v>
      </c>
      <c r="AA48" s="143"/>
      <c r="AB48" s="1214">
        <f t="shared" ref="AB48" si="176">(H48+Y48+AA48)</f>
        <v>19</v>
      </c>
      <c r="AC48" s="147" t="str">
        <f t="shared" ref="AC48" si="177">IF(AB48=0,"-",IF(AB48&lt;16,"Nepuno!",IF(AB48&gt;20,"Previše sati!","Puno!")))</f>
        <v>Puno!</v>
      </c>
      <c r="AD48" s="99">
        <v>1</v>
      </c>
      <c r="AE48" s="99">
        <v>2</v>
      </c>
      <c r="AF48" s="99"/>
      <c r="AG48" s="99"/>
      <c r="AH48" s="99"/>
      <c r="AI48" s="99"/>
      <c r="AJ48" s="604"/>
      <c r="AK48" s="604"/>
      <c r="AL48" s="148"/>
      <c r="AM48" s="148"/>
      <c r="AN48" s="148"/>
      <c r="AO48" s="148"/>
      <c r="AP48" s="148"/>
      <c r="AQ48" s="148"/>
      <c r="AR48" s="148"/>
      <c r="AS48" s="149"/>
      <c r="AT48" s="149"/>
      <c r="AU48" s="148"/>
      <c r="AV48" s="150">
        <f t="shared" ref="AV48" si="178">SUM(AD48:AU48)</f>
        <v>3</v>
      </c>
      <c r="AW48" s="151">
        <f t="shared" ref="AW48" si="179">(BJ48-AB48)</f>
        <v>3</v>
      </c>
      <c r="AX48" s="152" t="str">
        <f t="shared" ref="AX48" si="180">IF(AV48&lt;1,"Netočno!",IF(AV48&lt;AW48,"Premalo sati!",IF(AV48&gt;AW48,"Previše sati!","Točno!""")))</f>
        <v>Točno!"</v>
      </c>
      <c r="AY48" s="153">
        <f t="shared" ref="AY48" si="181">(AW48-AV48)</f>
        <v>0</v>
      </c>
      <c r="AZ48" s="1288">
        <f t="shared" ref="AZ48" si="182">(AB48+AV48)</f>
        <v>22</v>
      </c>
      <c r="BA48" s="1247">
        <f t="shared" ref="BA48" si="183">(E48+F48)*30/60</f>
        <v>8.5</v>
      </c>
      <c r="BB48" s="154">
        <f t="shared" ref="BB48" si="184">CEILING(BA48, 0.5)</f>
        <v>8.5</v>
      </c>
      <c r="BC48" s="155">
        <f t="shared" ref="BC48" si="185">IF(ISBLANK(D48),"0",2)</f>
        <v>2</v>
      </c>
      <c r="BD48" s="156">
        <f t="shared" ref="BD48" si="186">(W48+AS48)</f>
        <v>0</v>
      </c>
      <c r="BE48" s="156">
        <f t="shared" ref="BE48" si="187">(AT48+X48)</f>
        <v>0</v>
      </c>
      <c r="BF48" s="157">
        <f t="shared" ref="BF48" si="188">IF(AZ48=0,"-",BH48-AZ48-BB48-BC48-BD48-BE48-AY48)</f>
        <v>7.5</v>
      </c>
      <c r="BG48" s="158">
        <f t="shared" ref="BG48" si="189">IF(AB48=0,"0",BH48-AZ48-AY48)</f>
        <v>18</v>
      </c>
      <c r="BH48" s="159" t="str">
        <f t="shared" ref="BH48" si="190">IF(AB48=0,"-",IF(AB48&gt;15,"40",AB48*40/18))</f>
        <v>40</v>
      </c>
      <c r="BI48" s="1289">
        <f t="shared" ref="BI48" si="191">IF(BH48=0,"-",AZ48+BG48)</f>
        <v>40</v>
      </c>
      <c r="BJ48" s="160">
        <f t="shared" ref="BJ48" si="192">ROUND(22*BH48/40,0)</f>
        <v>22</v>
      </c>
      <c r="BK48" s="1229" t="str">
        <f t="shared" ref="BK48" si="193">IF(BI48=0,"0",IF(BI48&gt;40,"PREKOVREMENO",IF(BI48=40,"PUNO","NEPUNO")))</f>
        <v>PUNO</v>
      </c>
      <c r="BL48" s="161"/>
      <c r="BM48" s="1303">
        <v>0</v>
      </c>
      <c r="BN48" s="1303">
        <f t="shared" ref="BN48" si="194">(BM48*0.5)</f>
        <v>0</v>
      </c>
      <c r="BO48" s="104">
        <f t="shared" ref="BO48" si="195">(BM48+BN48)</f>
        <v>0</v>
      </c>
      <c r="BP48" s="861"/>
      <c r="BQ48" s="162"/>
      <c r="BR48" s="163"/>
      <c r="BS48" s="163"/>
      <c r="BT48" s="163"/>
      <c r="BU48" s="164"/>
      <c r="BV48" s="164"/>
      <c r="BW48" s="164"/>
      <c r="BX48" s="164"/>
      <c r="BY48" s="164"/>
      <c r="BZ48" s="162"/>
      <c r="CA48" s="162"/>
      <c r="CB48" s="163"/>
      <c r="CC48" s="163"/>
      <c r="CD48" s="162"/>
      <c r="CE48" s="165"/>
      <c r="CF48" s="165"/>
      <c r="CG48" s="165"/>
      <c r="CH48" s="165"/>
      <c r="CI48" s="165"/>
      <c r="CJ48" s="861"/>
      <c r="CK48" s="162"/>
      <c r="CL48" s="163"/>
      <c r="CM48" s="163"/>
      <c r="CN48" s="163"/>
      <c r="CO48" s="164"/>
      <c r="CP48" s="164"/>
      <c r="CQ48" s="164"/>
      <c r="CR48" s="164"/>
      <c r="CS48" s="164"/>
      <c r="CT48" s="162"/>
      <c r="CU48" s="162"/>
      <c r="CV48" s="163"/>
      <c r="CW48" s="163"/>
      <c r="CX48" s="162"/>
      <c r="CY48" s="165"/>
      <c r="CZ48" s="165"/>
      <c r="DA48" s="165"/>
      <c r="DB48" s="165"/>
      <c r="DC48" s="165"/>
      <c r="DD48" s="861"/>
      <c r="DE48" s="162"/>
      <c r="DF48" s="163"/>
      <c r="DG48" s="163"/>
      <c r="DH48" s="163"/>
      <c r="DI48" s="164"/>
      <c r="DJ48" s="164"/>
      <c r="DK48" s="164"/>
      <c r="DL48" s="164"/>
      <c r="DM48" s="164"/>
      <c r="DN48" s="162"/>
      <c r="DO48" s="162"/>
      <c r="DP48" s="163"/>
      <c r="DQ48" s="163"/>
      <c r="DR48" s="162"/>
      <c r="DS48" s="165"/>
      <c r="DT48" s="165"/>
      <c r="DU48" s="165"/>
      <c r="DV48" s="165"/>
      <c r="DW48" s="165"/>
      <c r="DX48" s="165"/>
      <c r="DY48" s="165"/>
      <c r="DZ48" s="165"/>
      <c r="EA48" s="165"/>
      <c r="EB48" s="165"/>
      <c r="EC48" s="165"/>
      <c r="ED48" s="165"/>
      <c r="EE48" s="165"/>
      <c r="EF48" s="165"/>
      <c r="EG48" s="165"/>
      <c r="EH48" s="165"/>
      <c r="EI48" s="165"/>
      <c r="EJ48" s="165"/>
      <c r="EK48" s="165"/>
      <c r="EL48" s="165"/>
      <c r="EM48" s="165"/>
      <c r="EN48" s="165"/>
      <c r="EO48" s="165"/>
      <c r="EP48" s="165"/>
      <c r="EQ48" s="165"/>
      <c r="ER48" s="165"/>
      <c r="ES48" s="165"/>
      <c r="ET48" s="165"/>
      <c r="EU48" s="165"/>
      <c r="EV48" s="165"/>
      <c r="EW48" s="165"/>
      <c r="EX48" s="165"/>
      <c r="EY48" s="165"/>
      <c r="EZ48" s="165"/>
      <c r="FA48" s="165"/>
      <c r="FB48" s="165"/>
      <c r="FC48" s="165"/>
      <c r="FD48" s="165"/>
      <c r="FE48" s="165"/>
      <c r="FF48" s="165"/>
      <c r="FG48" s="165"/>
      <c r="FH48" s="165"/>
      <c r="FI48" s="165"/>
      <c r="FJ48" s="165"/>
      <c r="FK48" s="165"/>
      <c r="FL48" s="165"/>
      <c r="FM48" s="165"/>
      <c r="FN48" s="165"/>
      <c r="FO48" s="165"/>
      <c r="FP48" s="165"/>
      <c r="FQ48" s="165"/>
      <c r="FR48" s="165"/>
      <c r="FS48" s="165"/>
      <c r="FT48" s="165"/>
      <c r="FU48" s="165"/>
      <c r="FV48" s="165"/>
      <c r="FW48" s="165"/>
      <c r="FX48" s="165"/>
      <c r="FY48" s="165"/>
      <c r="FZ48" s="165"/>
      <c r="GA48" s="165"/>
      <c r="GB48" s="165"/>
      <c r="GC48" s="165"/>
      <c r="GD48" s="165"/>
      <c r="GE48" s="165"/>
      <c r="GF48" s="165"/>
      <c r="GG48" s="165"/>
      <c r="GH48" s="165"/>
      <c r="GI48" s="165"/>
      <c r="GJ48" s="165"/>
      <c r="GK48" s="165"/>
      <c r="GL48" s="165"/>
      <c r="GM48" s="165"/>
      <c r="GN48" s="165"/>
      <c r="GO48" s="165"/>
      <c r="GP48" s="165"/>
      <c r="GQ48" s="165"/>
      <c r="GR48" s="165"/>
      <c r="GS48" s="165"/>
      <c r="GT48" s="165"/>
      <c r="GU48" s="165"/>
      <c r="GV48" s="165"/>
      <c r="GW48" s="165"/>
      <c r="GX48" s="165"/>
      <c r="GY48" s="165"/>
      <c r="GZ48" s="165"/>
      <c r="HA48" s="165"/>
      <c r="HB48" s="165"/>
      <c r="HC48" s="165"/>
      <c r="HD48" s="165"/>
      <c r="HE48" s="165"/>
      <c r="HF48" s="165"/>
      <c r="HG48" s="165"/>
      <c r="HH48" s="165"/>
      <c r="HI48" s="165"/>
      <c r="HJ48" s="165"/>
      <c r="HK48" s="165"/>
      <c r="HL48" s="165"/>
      <c r="HM48" s="165"/>
      <c r="HN48" s="165"/>
      <c r="HO48" s="165"/>
      <c r="HP48" s="165"/>
      <c r="HQ48" s="165"/>
      <c r="HR48" s="165"/>
      <c r="HS48" s="165"/>
      <c r="HT48" s="165"/>
      <c r="HU48" s="165"/>
      <c r="HV48" s="165"/>
      <c r="HW48" s="165"/>
      <c r="HX48" s="165"/>
      <c r="HY48" s="165"/>
      <c r="HZ48" s="165"/>
      <c r="IA48" s="165"/>
      <c r="IB48" s="165"/>
      <c r="IC48" s="165"/>
      <c r="ID48" s="165"/>
      <c r="IE48" s="165"/>
      <c r="IF48" s="165"/>
      <c r="IG48" s="165"/>
      <c r="IH48" s="165"/>
      <c r="II48" s="165"/>
      <c r="IJ48" s="165"/>
      <c r="IK48" s="165"/>
      <c r="IL48" s="165"/>
      <c r="IM48" s="165"/>
      <c r="IN48" s="165"/>
      <c r="IO48" s="165"/>
      <c r="IP48" s="165"/>
      <c r="IQ48" s="165"/>
      <c r="IR48" s="165"/>
      <c r="IS48" s="165"/>
      <c r="IT48" s="165"/>
      <c r="IU48" s="165"/>
      <c r="IV48" s="165"/>
      <c r="IW48" s="165"/>
      <c r="IX48" s="165"/>
      <c r="IY48" s="165"/>
      <c r="IZ48" s="165"/>
      <c r="JA48" s="165"/>
      <c r="JB48" s="165"/>
      <c r="JC48" s="165"/>
      <c r="JD48" s="165"/>
      <c r="JE48" s="165"/>
      <c r="JF48" s="165"/>
      <c r="JG48" s="165"/>
      <c r="JH48" s="165"/>
      <c r="JI48" s="165"/>
    </row>
    <row r="49" spans="1:269" s="3" customFormat="1" x14ac:dyDescent="0.3">
      <c r="A49" s="1422" t="s">
        <v>378</v>
      </c>
      <c r="B49" s="1501" t="s">
        <v>303</v>
      </c>
      <c r="C49" s="1504" t="s">
        <v>460</v>
      </c>
      <c r="D49" s="1213" t="s">
        <v>423</v>
      </c>
      <c r="E49" s="96">
        <v>13</v>
      </c>
      <c r="F49" s="143"/>
      <c r="G49" s="144">
        <v>2</v>
      </c>
      <c r="H49" s="1220">
        <f t="shared" ref="H49" si="196">SUM(E49:G49)</f>
        <v>15</v>
      </c>
      <c r="I49" s="1287"/>
      <c r="J49" s="1287"/>
      <c r="K49" s="1287"/>
      <c r="L49" s="1287"/>
      <c r="M49" s="143"/>
      <c r="N49" s="143"/>
      <c r="O49" s="143"/>
      <c r="P49" s="143"/>
      <c r="Q49" s="143"/>
      <c r="R49" s="143">
        <v>3</v>
      </c>
      <c r="S49" s="143"/>
      <c r="T49" s="143"/>
      <c r="U49" s="143"/>
      <c r="V49" s="143"/>
      <c r="W49" s="145"/>
      <c r="X49" s="146"/>
      <c r="Y49" s="1186">
        <f t="shared" ref="Y49" si="197">SUM(I49:X49)</f>
        <v>3</v>
      </c>
      <c r="Z49" s="399" t="str">
        <f t="shared" ref="Z49" si="198">IF(Y49=0,"-",IF(Y49&lt;4,"Točno!",IF(Y49&gt;4,"Previše sati!","Netočno!")))</f>
        <v>Točno!</v>
      </c>
      <c r="AA49" s="143"/>
      <c r="AB49" s="1214">
        <f t="shared" ref="AB49" si="199">(H49+Y49+AA49)</f>
        <v>18</v>
      </c>
      <c r="AC49" s="147" t="str">
        <f t="shared" ref="AC49" si="200">IF(AB49=0,"-",IF(AB49&lt;16,"Nepuno!",IF(AB49&gt;20,"Previše sati!","Puno!")))</f>
        <v>Puno!</v>
      </c>
      <c r="AD49" s="99">
        <v>1</v>
      </c>
      <c r="AE49" s="99">
        <v>2</v>
      </c>
      <c r="AF49" s="99">
        <v>1</v>
      </c>
      <c r="AG49" s="99"/>
      <c r="AH49" s="99"/>
      <c r="AI49" s="99"/>
      <c r="AJ49" s="604"/>
      <c r="AK49" s="604"/>
      <c r="AL49" s="148"/>
      <c r="AM49" s="148"/>
      <c r="AN49" s="148"/>
      <c r="AO49" s="148"/>
      <c r="AP49" s="148"/>
      <c r="AQ49" s="148"/>
      <c r="AR49" s="148"/>
      <c r="AS49" s="149"/>
      <c r="AT49" s="149"/>
      <c r="AU49" s="148"/>
      <c r="AV49" s="150">
        <f t="shared" ref="AV49" si="201">SUM(AD49:AU49)</f>
        <v>4</v>
      </c>
      <c r="AW49" s="151">
        <f t="shared" ref="AW49" si="202">(BJ49-AB49)</f>
        <v>4</v>
      </c>
      <c r="AX49" s="152" t="str">
        <f t="shared" ref="AX49" si="203">IF(AV49&lt;1,"Netočno!",IF(AV49&lt;AW49,"Premalo sati!",IF(AV49&gt;AW49,"Previše sati!","Točno!""")))</f>
        <v>Točno!"</v>
      </c>
      <c r="AY49" s="153">
        <f t="shared" ref="AY49" si="204">(AW49-AV49)</f>
        <v>0</v>
      </c>
      <c r="AZ49" s="1288">
        <f t="shared" ref="AZ49" si="205">(AB49+AV49)</f>
        <v>22</v>
      </c>
      <c r="BA49" s="1247">
        <f t="shared" ref="BA49" si="206">(E49+F49)*30/60</f>
        <v>6.5</v>
      </c>
      <c r="BB49" s="154">
        <f t="shared" ref="BB49" si="207">CEILING(BA49, 0.5)</f>
        <v>6.5</v>
      </c>
      <c r="BC49" s="155">
        <f t="shared" ref="BC49" si="208">IF(ISBLANK(D49),"0",2)</f>
        <v>2</v>
      </c>
      <c r="BD49" s="156">
        <f t="shared" ref="BD49" si="209">(W49+AS49)</f>
        <v>0</v>
      </c>
      <c r="BE49" s="156">
        <f t="shared" ref="BE49" si="210">(AT49+X49)</f>
        <v>0</v>
      </c>
      <c r="BF49" s="157">
        <f t="shared" ref="BF49" si="211">IF(AZ49=0,"-",BH49-AZ49-BB49-BC49-BD49-BE49-AY49)</f>
        <v>9.5</v>
      </c>
      <c r="BG49" s="158">
        <f t="shared" ref="BG49" si="212">IF(AB49=0,"0",BH49-AZ49-AY49)</f>
        <v>18</v>
      </c>
      <c r="BH49" s="159" t="str">
        <f t="shared" ref="BH49" si="213">IF(AB49=0,"-",IF(AB49&gt;15,"40",AB49*40/18))</f>
        <v>40</v>
      </c>
      <c r="BI49" s="1289">
        <f t="shared" ref="BI49" si="214">IF(BH49=0,"-",AZ49+BG49)</f>
        <v>40</v>
      </c>
      <c r="BJ49" s="160">
        <f t="shared" ref="BJ49" si="215">ROUND(22*BH49/40,0)</f>
        <v>22</v>
      </c>
      <c r="BK49" s="1229" t="str">
        <f t="shared" ref="BK49" si="216">IF(BI49=0,"0",IF(BI49&gt;40,"PREKOVREMENO",IF(BI49=40,"PUNO","NEPUNO")))</f>
        <v>PUNO</v>
      </c>
      <c r="BL49" s="161"/>
      <c r="BM49" s="1303">
        <v>0</v>
      </c>
      <c r="BN49" s="1303">
        <f t="shared" ref="BN49" si="217">(BM49*0.5)</f>
        <v>0</v>
      </c>
      <c r="BO49" s="104">
        <f t="shared" ref="BO49" si="218">(BM49+BN49)</f>
        <v>0</v>
      </c>
      <c r="BP49" s="861"/>
      <c r="BQ49" s="162"/>
      <c r="BR49" s="163"/>
      <c r="BS49" s="163"/>
      <c r="BT49" s="163"/>
      <c r="BU49" s="164"/>
      <c r="BV49" s="164"/>
      <c r="BW49" s="164"/>
      <c r="BX49" s="164"/>
      <c r="BY49" s="164"/>
      <c r="BZ49" s="162"/>
      <c r="CA49" s="162"/>
      <c r="CB49" s="163"/>
      <c r="CC49" s="163"/>
      <c r="CD49" s="162"/>
      <c r="CE49" s="165"/>
      <c r="CF49" s="165"/>
      <c r="CG49" s="165"/>
      <c r="CH49" s="165"/>
      <c r="CI49" s="165"/>
      <c r="CJ49" s="861"/>
      <c r="CK49" s="162"/>
      <c r="CL49" s="163"/>
      <c r="CM49" s="163"/>
      <c r="CN49" s="163"/>
      <c r="CO49" s="164"/>
      <c r="CP49" s="164"/>
      <c r="CQ49" s="164"/>
      <c r="CR49" s="164"/>
      <c r="CS49" s="164"/>
      <c r="CT49" s="162"/>
      <c r="CU49" s="162"/>
      <c r="CV49" s="163"/>
      <c r="CW49" s="163"/>
      <c r="CX49" s="162"/>
      <c r="CY49" s="165"/>
      <c r="CZ49" s="165"/>
      <c r="DA49" s="165"/>
      <c r="DB49" s="165"/>
      <c r="DC49" s="165"/>
      <c r="DD49" s="861"/>
      <c r="DE49" s="162"/>
      <c r="DF49" s="163"/>
      <c r="DG49" s="163"/>
      <c r="DH49" s="163"/>
      <c r="DI49" s="164"/>
      <c r="DJ49" s="164"/>
      <c r="DK49" s="164"/>
      <c r="DL49" s="164"/>
      <c r="DM49" s="164"/>
      <c r="DN49" s="162"/>
      <c r="DO49" s="162"/>
      <c r="DP49" s="163"/>
      <c r="DQ49" s="163"/>
      <c r="DR49" s="162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65"/>
      <c r="EQ49" s="165"/>
      <c r="ER49" s="165"/>
      <c r="ES49" s="165"/>
      <c r="ET49" s="165"/>
      <c r="EU49" s="165"/>
      <c r="EV49" s="165"/>
      <c r="EW49" s="165"/>
      <c r="EX49" s="165"/>
      <c r="EY49" s="165"/>
      <c r="EZ49" s="165"/>
      <c r="FA49" s="165"/>
      <c r="FB49" s="165"/>
      <c r="FC49" s="165"/>
      <c r="FD49" s="165"/>
      <c r="FE49" s="165"/>
      <c r="FF49" s="165"/>
      <c r="FG49" s="165"/>
      <c r="FH49" s="165"/>
      <c r="FI49" s="165"/>
      <c r="FJ49" s="165"/>
      <c r="FK49" s="165"/>
      <c r="FL49" s="165"/>
      <c r="FM49" s="165"/>
      <c r="FN49" s="165"/>
      <c r="FO49" s="165"/>
      <c r="FP49" s="165"/>
      <c r="FQ49" s="165"/>
      <c r="FR49" s="165"/>
      <c r="FS49" s="165"/>
      <c r="FT49" s="165"/>
      <c r="FU49" s="165"/>
      <c r="FV49" s="165"/>
      <c r="FW49" s="165"/>
      <c r="FX49" s="165"/>
      <c r="FY49" s="165"/>
      <c r="FZ49" s="165"/>
      <c r="GA49" s="165"/>
      <c r="GB49" s="165"/>
      <c r="GC49" s="165"/>
      <c r="GD49" s="165"/>
      <c r="GE49" s="165"/>
      <c r="GF49" s="165"/>
      <c r="GG49" s="165"/>
      <c r="GH49" s="165"/>
      <c r="GI49" s="165"/>
      <c r="GJ49" s="165"/>
      <c r="GK49" s="165"/>
      <c r="GL49" s="165"/>
      <c r="GM49" s="165"/>
      <c r="GN49" s="165"/>
      <c r="GO49" s="165"/>
      <c r="GP49" s="165"/>
      <c r="GQ49" s="165"/>
      <c r="GR49" s="165"/>
      <c r="GS49" s="165"/>
      <c r="GT49" s="165"/>
      <c r="GU49" s="165"/>
      <c r="GV49" s="165"/>
      <c r="GW49" s="165"/>
      <c r="GX49" s="165"/>
      <c r="GY49" s="165"/>
      <c r="GZ49" s="165"/>
      <c r="HA49" s="165"/>
      <c r="HB49" s="165"/>
      <c r="HC49" s="165"/>
      <c r="HD49" s="165"/>
      <c r="HE49" s="165"/>
      <c r="HF49" s="165"/>
      <c r="HG49" s="165"/>
      <c r="HH49" s="165"/>
      <c r="HI49" s="165"/>
      <c r="HJ49" s="165"/>
      <c r="HK49" s="165"/>
      <c r="HL49" s="165"/>
      <c r="HM49" s="165"/>
      <c r="HN49" s="165"/>
      <c r="HO49" s="165"/>
      <c r="HP49" s="165"/>
      <c r="HQ49" s="165"/>
      <c r="HR49" s="165"/>
      <c r="HS49" s="165"/>
      <c r="HT49" s="165"/>
      <c r="HU49" s="165"/>
      <c r="HV49" s="165"/>
      <c r="HW49" s="165"/>
      <c r="HX49" s="165"/>
      <c r="HY49" s="165"/>
      <c r="HZ49" s="165"/>
      <c r="IA49" s="165"/>
      <c r="IB49" s="165"/>
      <c r="IC49" s="165"/>
      <c r="ID49" s="165"/>
      <c r="IE49" s="165"/>
      <c r="IF49" s="165"/>
      <c r="IG49" s="165"/>
      <c r="IH49" s="165"/>
      <c r="II49" s="165"/>
      <c r="IJ49" s="165"/>
      <c r="IK49" s="165"/>
      <c r="IL49" s="165"/>
      <c r="IM49" s="165"/>
      <c r="IN49" s="165"/>
      <c r="IO49" s="165"/>
      <c r="IP49" s="165"/>
      <c r="IQ49" s="165"/>
      <c r="IR49" s="165"/>
      <c r="IS49" s="165"/>
      <c r="IT49" s="165"/>
      <c r="IU49" s="165"/>
      <c r="IV49" s="165"/>
      <c r="IW49" s="165"/>
      <c r="IX49" s="165"/>
      <c r="IY49" s="165"/>
      <c r="IZ49" s="165"/>
      <c r="JA49" s="165"/>
      <c r="JB49" s="165"/>
      <c r="JC49" s="165"/>
      <c r="JD49" s="165"/>
      <c r="JE49" s="165"/>
      <c r="JF49" s="165"/>
      <c r="JG49" s="165"/>
      <c r="JH49" s="165"/>
      <c r="JI49" s="165"/>
    </row>
    <row r="50" spans="1:269" s="3" customFormat="1" x14ac:dyDescent="0.3">
      <c r="A50" s="1422" t="s">
        <v>379</v>
      </c>
      <c r="B50" s="1501" t="s">
        <v>303</v>
      </c>
      <c r="C50" s="1504" t="s">
        <v>459</v>
      </c>
      <c r="D50" s="1213" t="s">
        <v>422</v>
      </c>
      <c r="E50" s="96">
        <v>15</v>
      </c>
      <c r="F50" s="143"/>
      <c r="G50" s="144">
        <v>2</v>
      </c>
      <c r="H50" s="1220">
        <f t="shared" si="42"/>
        <v>17</v>
      </c>
      <c r="I50" s="1287"/>
      <c r="J50" s="1287"/>
      <c r="K50" s="1287"/>
      <c r="L50" s="1287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5"/>
      <c r="X50" s="146"/>
      <c r="Y50" s="1186">
        <f t="shared" si="143"/>
        <v>0</v>
      </c>
      <c r="Z50" s="399" t="str">
        <f t="shared" si="44"/>
        <v>-</v>
      </c>
      <c r="AA50" s="143"/>
      <c r="AB50" s="1214">
        <f t="shared" si="61"/>
        <v>17</v>
      </c>
      <c r="AC50" s="147" t="str">
        <f t="shared" si="45"/>
        <v>Puno!</v>
      </c>
      <c r="AD50" s="99">
        <v>2</v>
      </c>
      <c r="AE50" s="99"/>
      <c r="AF50" s="99">
        <v>2</v>
      </c>
      <c r="AG50" s="99"/>
      <c r="AH50" s="99"/>
      <c r="AI50" s="99">
        <v>1</v>
      </c>
      <c r="AJ50" s="604"/>
      <c r="AK50" s="604"/>
      <c r="AL50" s="148"/>
      <c r="AM50" s="148"/>
      <c r="AN50" s="148"/>
      <c r="AO50" s="148"/>
      <c r="AP50" s="148"/>
      <c r="AQ50" s="148"/>
      <c r="AR50" s="148"/>
      <c r="AS50" s="149"/>
      <c r="AT50" s="149"/>
      <c r="AU50" s="148"/>
      <c r="AV50" s="150">
        <f t="shared" si="46"/>
        <v>5</v>
      </c>
      <c r="AW50" s="151">
        <f t="shared" si="144"/>
        <v>5</v>
      </c>
      <c r="AX50" s="152" t="str">
        <f t="shared" si="47"/>
        <v>Točno!"</v>
      </c>
      <c r="AY50" s="153">
        <f t="shared" si="48"/>
        <v>0</v>
      </c>
      <c r="AZ50" s="1288">
        <f t="shared" si="49"/>
        <v>22</v>
      </c>
      <c r="BA50" s="1247">
        <f t="shared" si="50"/>
        <v>7.5</v>
      </c>
      <c r="BB50" s="154">
        <f t="shared" si="51"/>
        <v>7.5</v>
      </c>
      <c r="BC50" s="155">
        <f t="shared" si="52"/>
        <v>2</v>
      </c>
      <c r="BD50" s="156">
        <f t="shared" si="53"/>
        <v>0</v>
      </c>
      <c r="BE50" s="156">
        <f t="shared" si="54"/>
        <v>0</v>
      </c>
      <c r="BF50" s="157">
        <f t="shared" si="145"/>
        <v>8.5</v>
      </c>
      <c r="BG50" s="158">
        <f t="shared" si="146"/>
        <v>18</v>
      </c>
      <c r="BH50" s="159" t="str">
        <f t="shared" si="57"/>
        <v>40</v>
      </c>
      <c r="BI50" s="1289">
        <f t="shared" si="58"/>
        <v>40</v>
      </c>
      <c r="BJ50" s="160">
        <f t="shared" si="147"/>
        <v>22</v>
      </c>
      <c r="BK50" s="1229" t="str">
        <f t="shared" si="60"/>
        <v>PUNO</v>
      </c>
      <c r="BL50" s="161"/>
      <c r="BM50" s="1303">
        <v>0</v>
      </c>
      <c r="BN50" s="1303">
        <f t="shared" si="148"/>
        <v>0</v>
      </c>
      <c r="BO50" s="104">
        <f t="shared" si="149"/>
        <v>0</v>
      </c>
      <c r="BP50" s="861"/>
      <c r="BQ50" s="162"/>
      <c r="BR50" s="163"/>
      <c r="BS50" s="163"/>
      <c r="BT50" s="163"/>
      <c r="BU50" s="164"/>
      <c r="BV50" s="164"/>
      <c r="BW50" s="164"/>
      <c r="BX50" s="164"/>
      <c r="BY50" s="164"/>
      <c r="BZ50" s="162"/>
      <c r="CA50" s="162"/>
      <c r="CB50" s="163"/>
      <c r="CC50" s="163"/>
      <c r="CD50" s="162"/>
      <c r="CE50" s="165"/>
      <c r="CF50" s="165"/>
      <c r="CG50" s="165"/>
      <c r="CH50" s="165"/>
      <c r="CI50" s="165"/>
      <c r="CJ50" s="861"/>
      <c r="CK50" s="162"/>
      <c r="CL50" s="163"/>
      <c r="CM50" s="163"/>
      <c r="CN50" s="163"/>
      <c r="CO50" s="164"/>
      <c r="CP50" s="164"/>
      <c r="CQ50" s="164"/>
      <c r="CR50" s="164"/>
      <c r="CS50" s="164"/>
      <c r="CT50" s="162"/>
      <c r="CU50" s="162"/>
      <c r="CV50" s="163"/>
      <c r="CW50" s="163"/>
      <c r="CX50" s="162"/>
      <c r="CY50" s="165"/>
      <c r="CZ50" s="165"/>
      <c r="DA50" s="165"/>
      <c r="DB50" s="165"/>
      <c r="DC50" s="165"/>
      <c r="DD50" s="861"/>
      <c r="DE50" s="162"/>
      <c r="DF50" s="163"/>
      <c r="DG50" s="163"/>
      <c r="DH50" s="163"/>
      <c r="DI50" s="164"/>
      <c r="DJ50" s="164"/>
      <c r="DK50" s="164"/>
      <c r="DL50" s="164"/>
      <c r="DM50" s="164"/>
      <c r="DN50" s="162"/>
      <c r="DO50" s="162"/>
      <c r="DP50" s="163"/>
      <c r="DQ50" s="163"/>
      <c r="DR50" s="162"/>
      <c r="DS50" s="165"/>
      <c r="DT50" s="165"/>
      <c r="DU50" s="165"/>
      <c r="DV50" s="165"/>
      <c r="DW50" s="165"/>
      <c r="DX50" s="165"/>
      <c r="DY50" s="165"/>
      <c r="DZ50" s="165"/>
      <c r="EA50" s="165"/>
      <c r="EB50" s="165"/>
      <c r="EC50" s="165"/>
      <c r="ED50" s="165"/>
      <c r="EE50" s="165"/>
      <c r="EF50" s="165"/>
      <c r="EG50" s="165"/>
      <c r="EH50" s="165"/>
      <c r="EI50" s="165"/>
      <c r="EJ50" s="165"/>
      <c r="EK50" s="165"/>
      <c r="EL50" s="165"/>
      <c r="EM50" s="165"/>
      <c r="EN50" s="165"/>
      <c r="EO50" s="165"/>
      <c r="EP50" s="165"/>
      <c r="EQ50" s="165"/>
      <c r="ER50" s="165"/>
      <c r="ES50" s="165"/>
      <c r="ET50" s="165"/>
      <c r="EU50" s="165"/>
      <c r="EV50" s="165"/>
      <c r="EW50" s="165"/>
      <c r="EX50" s="165"/>
      <c r="EY50" s="165"/>
      <c r="EZ50" s="165"/>
      <c r="FA50" s="165"/>
      <c r="FB50" s="165"/>
      <c r="FC50" s="165"/>
      <c r="FD50" s="165"/>
      <c r="FE50" s="165"/>
      <c r="FF50" s="165"/>
      <c r="FG50" s="165"/>
      <c r="FH50" s="165"/>
      <c r="FI50" s="165"/>
      <c r="FJ50" s="165"/>
      <c r="FK50" s="165"/>
      <c r="FL50" s="165"/>
      <c r="FM50" s="165"/>
      <c r="FN50" s="165"/>
      <c r="FO50" s="165"/>
      <c r="FP50" s="165"/>
      <c r="FQ50" s="165"/>
      <c r="FR50" s="165"/>
      <c r="FS50" s="165"/>
      <c r="FT50" s="165"/>
      <c r="FU50" s="165"/>
      <c r="FV50" s="165"/>
      <c r="FW50" s="165"/>
      <c r="FX50" s="165"/>
      <c r="FY50" s="165"/>
      <c r="FZ50" s="165"/>
      <c r="GA50" s="165"/>
      <c r="GB50" s="165"/>
      <c r="GC50" s="165"/>
      <c r="GD50" s="165"/>
      <c r="GE50" s="165"/>
      <c r="GF50" s="165"/>
      <c r="GG50" s="165"/>
      <c r="GH50" s="165"/>
      <c r="GI50" s="165"/>
      <c r="GJ50" s="165"/>
      <c r="GK50" s="165"/>
      <c r="GL50" s="165"/>
      <c r="GM50" s="165"/>
      <c r="GN50" s="165"/>
      <c r="GO50" s="165"/>
      <c r="GP50" s="165"/>
      <c r="GQ50" s="165"/>
      <c r="GR50" s="165"/>
      <c r="GS50" s="165"/>
      <c r="GT50" s="165"/>
      <c r="GU50" s="165"/>
      <c r="GV50" s="165"/>
      <c r="GW50" s="165"/>
      <c r="GX50" s="165"/>
      <c r="GY50" s="165"/>
      <c r="GZ50" s="165"/>
      <c r="HA50" s="165"/>
      <c r="HB50" s="165"/>
      <c r="HC50" s="165"/>
      <c r="HD50" s="165"/>
      <c r="HE50" s="165"/>
      <c r="HF50" s="165"/>
      <c r="HG50" s="165"/>
      <c r="HH50" s="165"/>
      <c r="HI50" s="165"/>
      <c r="HJ50" s="165"/>
      <c r="HK50" s="165"/>
      <c r="HL50" s="165"/>
      <c r="HM50" s="165"/>
      <c r="HN50" s="165"/>
      <c r="HO50" s="165"/>
      <c r="HP50" s="165"/>
      <c r="HQ50" s="165"/>
      <c r="HR50" s="165"/>
      <c r="HS50" s="165"/>
      <c r="HT50" s="165"/>
      <c r="HU50" s="165"/>
      <c r="HV50" s="165"/>
      <c r="HW50" s="165"/>
      <c r="HX50" s="165"/>
      <c r="HY50" s="165"/>
      <c r="HZ50" s="165"/>
      <c r="IA50" s="165"/>
      <c r="IB50" s="165"/>
      <c r="IC50" s="165"/>
      <c r="ID50" s="165"/>
      <c r="IE50" s="165"/>
      <c r="IF50" s="165"/>
      <c r="IG50" s="165"/>
      <c r="IH50" s="165"/>
      <c r="II50" s="165"/>
      <c r="IJ50" s="165"/>
      <c r="IK50" s="165"/>
      <c r="IL50" s="165"/>
      <c r="IM50" s="165"/>
      <c r="IN50" s="165"/>
      <c r="IO50" s="165"/>
      <c r="IP50" s="165"/>
      <c r="IQ50" s="165"/>
      <c r="IR50" s="165"/>
      <c r="IS50" s="165"/>
      <c r="IT50" s="165"/>
      <c r="IU50" s="165"/>
      <c r="IV50" s="165"/>
      <c r="IW50" s="165"/>
      <c r="IX50" s="165"/>
      <c r="IY50" s="165"/>
      <c r="IZ50" s="165"/>
      <c r="JA50" s="165"/>
      <c r="JB50" s="165"/>
      <c r="JC50" s="165"/>
      <c r="JD50" s="165"/>
      <c r="JE50" s="165"/>
      <c r="JF50" s="165"/>
      <c r="JG50" s="165"/>
      <c r="JH50" s="165"/>
      <c r="JI50" s="165"/>
    </row>
    <row r="51" spans="1:269" s="3" customFormat="1" ht="15" customHeight="1" x14ac:dyDescent="0.3">
      <c r="A51" s="1589" t="s">
        <v>463</v>
      </c>
      <c r="B51" s="1519" t="s">
        <v>303</v>
      </c>
      <c r="C51" s="1590" t="s">
        <v>464</v>
      </c>
      <c r="D51" s="1213"/>
      <c r="E51" s="96">
        <v>14</v>
      </c>
      <c r="F51" s="143"/>
      <c r="G51" s="144"/>
      <c r="H51" s="1220">
        <f t="shared" ref="H51" si="219">SUM(E51:G51)</f>
        <v>14</v>
      </c>
      <c r="I51" s="1287"/>
      <c r="J51" s="1287"/>
      <c r="K51" s="1287"/>
      <c r="L51" s="1287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5"/>
      <c r="X51" s="146"/>
      <c r="Y51" s="1186">
        <f t="shared" ref="Y51" si="220">SUM(I51:X51)</f>
        <v>0</v>
      </c>
      <c r="Z51" s="399" t="str">
        <f t="shared" ref="Z51" si="221">IF(Y51=0,"-",IF(Y51&lt;4,"Točno!",IF(Y51&gt;4,"Previše sati!","Netočno!")))</f>
        <v>-</v>
      </c>
      <c r="AA51" s="143"/>
      <c r="AB51" s="1214">
        <f t="shared" ref="AB51" si="222">(H51+Y51+AA51)</f>
        <v>14</v>
      </c>
      <c r="AC51" s="147" t="str">
        <f t="shared" ref="AC51" si="223">IF(AB51=0,"-",IF(AB51&lt;16,"Nepuno!",IF(AB51&gt;20,"Previše sati!","Puno!")))</f>
        <v>Nepuno!</v>
      </c>
      <c r="AD51" s="99">
        <v>1</v>
      </c>
      <c r="AE51" s="99"/>
      <c r="AF51" s="99"/>
      <c r="AG51" s="99"/>
      <c r="AH51" s="99"/>
      <c r="AI51" s="99"/>
      <c r="AJ51" s="604"/>
      <c r="AK51" s="604"/>
      <c r="AL51" s="148"/>
      <c r="AM51" s="148"/>
      <c r="AN51" s="148"/>
      <c r="AO51" s="148"/>
      <c r="AP51" s="148"/>
      <c r="AQ51" s="148"/>
      <c r="AR51" s="148"/>
      <c r="AS51" s="149"/>
      <c r="AT51" s="149"/>
      <c r="AU51" s="148"/>
      <c r="AV51" s="150">
        <f t="shared" ref="AV51" si="224">SUM(AD51:AU51)</f>
        <v>1</v>
      </c>
      <c r="AW51" s="151">
        <f t="shared" ref="AW51" si="225">(BJ51-AB51)</f>
        <v>3</v>
      </c>
      <c r="AX51" s="152" t="str">
        <f t="shared" ref="AX51" si="226">IF(AV51&lt;1,"Netočno!",IF(AV51&lt;AW51,"Premalo sati!",IF(AV51&gt;AW51,"Previše sati!","Točno!""")))</f>
        <v>Premalo sati!</v>
      </c>
      <c r="AY51" s="153">
        <f t="shared" ref="AY51" si="227">(AW51-AV51)</f>
        <v>2</v>
      </c>
      <c r="AZ51" s="1288">
        <f t="shared" ref="AZ51" si="228">(AB51+AV51)</f>
        <v>15</v>
      </c>
      <c r="BA51" s="1247">
        <f t="shared" ref="BA51" si="229">(E51+F51)*30/60</f>
        <v>7</v>
      </c>
      <c r="BB51" s="154">
        <f t="shared" ref="BB51" si="230">CEILING(BA51, 0.5)</f>
        <v>7</v>
      </c>
      <c r="BC51" s="155" t="str">
        <f t="shared" ref="BC51" si="231">IF(ISBLANK(D51),"0",2)</f>
        <v>0</v>
      </c>
      <c r="BD51" s="156">
        <f t="shared" ref="BD51" si="232">(W51+AS51)</f>
        <v>0</v>
      </c>
      <c r="BE51" s="156">
        <f t="shared" ref="BE51" si="233">(AT51+X51)</f>
        <v>0</v>
      </c>
      <c r="BF51" s="157">
        <f t="shared" ref="BF51" si="234">IF(AZ51=0,"-",BH51-AZ51-BB51-BC51-BD51-BE51-AY51)</f>
        <v>7.1111111111111107</v>
      </c>
      <c r="BG51" s="158">
        <v>10</v>
      </c>
      <c r="BH51" s="159">
        <f t="shared" ref="BH51" si="235">IF(AB51=0,"-",IF(AB51&gt;15,"40",AB51*40/18))</f>
        <v>31.111111111111111</v>
      </c>
      <c r="BI51" s="1289">
        <f t="shared" ref="BI51" si="236">IF(BH51=0,"-",AZ51+BG51)</f>
        <v>25</v>
      </c>
      <c r="BJ51" s="160">
        <f t="shared" ref="BJ51" si="237">ROUND(22*BH51/40,0)</f>
        <v>17</v>
      </c>
      <c r="BK51" s="1229" t="str">
        <f t="shared" ref="BK51" si="238">IF(BI51=0,"0",IF(BI51&gt;40,"PREKOVREMENO",IF(BI51=40,"PUNO","NEPUNO")))</f>
        <v>NEPUNO</v>
      </c>
      <c r="BL51" s="161"/>
      <c r="BM51" s="1303">
        <v>0</v>
      </c>
      <c r="BN51" s="1303">
        <f t="shared" ref="BN51" si="239">(BM51*0.5)</f>
        <v>0</v>
      </c>
      <c r="BO51" s="104">
        <f t="shared" ref="BO51" si="240">(BM51+BN51)</f>
        <v>0</v>
      </c>
      <c r="BP51" s="861"/>
      <c r="BQ51" s="162"/>
      <c r="BR51" s="163"/>
      <c r="BS51" s="163"/>
      <c r="BT51" s="163"/>
      <c r="BU51" s="164"/>
      <c r="BV51" s="164"/>
      <c r="BW51" s="164"/>
      <c r="BX51" s="164"/>
      <c r="BY51" s="164"/>
      <c r="BZ51" s="162"/>
      <c r="CA51" s="162"/>
      <c r="CB51" s="163"/>
      <c r="CC51" s="163"/>
      <c r="CD51" s="162"/>
      <c r="CE51" s="165"/>
      <c r="CF51" s="165"/>
      <c r="CG51" s="165"/>
      <c r="CH51" s="165"/>
      <c r="CI51" s="165"/>
      <c r="CJ51" s="861"/>
      <c r="CK51" s="162"/>
      <c r="CL51" s="163"/>
      <c r="CM51" s="163"/>
      <c r="CN51" s="163"/>
      <c r="CO51" s="164"/>
      <c r="CP51" s="164"/>
      <c r="CQ51" s="164"/>
      <c r="CR51" s="164"/>
      <c r="CS51" s="164"/>
      <c r="CT51" s="162"/>
      <c r="CU51" s="162"/>
      <c r="CV51" s="163"/>
      <c r="CW51" s="163"/>
      <c r="CX51" s="162"/>
      <c r="CY51" s="165"/>
      <c r="CZ51" s="165"/>
      <c r="DA51" s="165"/>
      <c r="DB51" s="165"/>
      <c r="DC51" s="165"/>
      <c r="DD51" s="861"/>
      <c r="DE51" s="162"/>
      <c r="DF51" s="163"/>
      <c r="DG51" s="163"/>
      <c r="DH51" s="163"/>
      <c r="DI51" s="164"/>
      <c r="DJ51" s="164"/>
      <c r="DK51" s="164"/>
      <c r="DL51" s="164"/>
      <c r="DM51" s="164"/>
      <c r="DN51" s="162"/>
      <c r="DO51" s="162"/>
      <c r="DP51" s="163"/>
      <c r="DQ51" s="163"/>
      <c r="DR51" s="162"/>
      <c r="DS51" s="165"/>
      <c r="DT51" s="165"/>
      <c r="DU51" s="165"/>
      <c r="DV51" s="165"/>
      <c r="DW51" s="165"/>
      <c r="DX51" s="165"/>
      <c r="DY51" s="165"/>
      <c r="DZ51" s="165"/>
      <c r="EA51" s="165"/>
      <c r="EB51" s="165"/>
      <c r="EC51" s="165"/>
      <c r="ED51" s="165"/>
      <c r="EE51" s="165"/>
      <c r="EF51" s="165"/>
      <c r="EG51" s="165"/>
      <c r="EH51" s="165"/>
      <c r="EI51" s="165"/>
      <c r="EJ51" s="165"/>
      <c r="EK51" s="165"/>
      <c r="EL51" s="165"/>
      <c r="EM51" s="165"/>
      <c r="EN51" s="165"/>
      <c r="EO51" s="165"/>
      <c r="EP51" s="165"/>
      <c r="EQ51" s="165"/>
      <c r="ER51" s="165"/>
      <c r="ES51" s="165"/>
      <c r="ET51" s="165"/>
      <c r="EU51" s="165"/>
      <c r="EV51" s="165"/>
      <c r="EW51" s="165"/>
      <c r="EX51" s="165"/>
      <c r="EY51" s="165"/>
      <c r="EZ51" s="165"/>
      <c r="FA51" s="165"/>
      <c r="FB51" s="165"/>
      <c r="FC51" s="165"/>
      <c r="FD51" s="165"/>
      <c r="FE51" s="165"/>
      <c r="FF51" s="165"/>
      <c r="FG51" s="165"/>
      <c r="FH51" s="165"/>
      <c r="FI51" s="165"/>
      <c r="FJ51" s="165"/>
      <c r="FK51" s="165"/>
      <c r="FL51" s="165"/>
      <c r="FM51" s="165"/>
      <c r="FN51" s="165"/>
      <c r="FO51" s="165"/>
      <c r="FP51" s="165"/>
      <c r="FQ51" s="165"/>
      <c r="FR51" s="165"/>
      <c r="FS51" s="165"/>
      <c r="FT51" s="165"/>
      <c r="FU51" s="165"/>
      <c r="FV51" s="165"/>
      <c r="FW51" s="165"/>
      <c r="FX51" s="165"/>
      <c r="FY51" s="165"/>
      <c r="FZ51" s="165"/>
      <c r="GA51" s="165"/>
      <c r="GB51" s="165"/>
      <c r="GC51" s="165"/>
      <c r="GD51" s="165"/>
      <c r="GE51" s="165"/>
      <c r="GF51" s="165"/>
      <c r="GG51" s="165"/>
      <c r="GH51" s="165"/>
      <c r="GI51" s="165"/>
      <c r="GJ51" s="165"/>
      <c r="GK51" s="165"/>
      <c r="GL51" s="165"/>
      <c r="GM51" s="165"/>
      <c r="GN51" s="165"/>
      <c r="GO51" s="165"/>
      <c r="GP51" s="165"/>
      <c r="GQ51" s="165"/>
      <c r="GR51" s="165"/>
      <c r="GS51" s="165"/>
      <c r="GT51" s="165"/>
      <c r="GU51" s="165"/>
      <c r="GV51" s="165"/>
      <c r="GW51" s="165"/>
      <c r="GX51" s="165"/>
      <c r="GY51" s="165"/>
      <c r="GZ51" s="165"/>
      <c r="HA51" s="165"/>
      <c r="HB51" s="165"/>
      <c r="HC51" s="165"/>
      <c r="HD51" s="165"/>
      <c r="HE51" s="165"/>
      <c r="HF51" s="165"/>
      <c r="HG51" s="165"/>
      <c r="HH51" s="165"/>
      <c r="HI51" s="165"/>
      <c r="HJ51" s="165"/>
      <c r="HK51" s="165"/>
      <c r="HL51" s="165"/>
      <c r="HM51" s="165"/>
      <c r="HN51" s="165"/>
      <c r="HO51" s="165"/>
      <c r="HP51" s="165"/>
      <c r="HQ51" s="165"/>
      <c r="HR51" s="165"/>
      <c r="HS51" s="165"/>
      <c r="HT51" s="165"/>
      <c r="HU51" s="165"/>
      <c r="HV51" s="165"/>
      <c r="HW51" s="165"/>
      <c r="HX51" s="165"/>
      <c r="HY51" s="165"/>
      <c r="HZ51" s="165"/>
      <c r="IA51" s="165"/>
      <c r="IB51" s="165"/>
      <c r="IC51" s="165"/>
      <c r="ID51" s="165"/>
      <c r="IE51" s="165"/>
      <c r="IF51" s="165"/>
      <c r="IG51" s="165"/>
      <c r="IH51" s="165"/>
      <c r="II51" s="165"/>
      <c r="IJ51" s="165"/>
      <c r="IK51" s="165"/>
      <c r="IL51" s="165"/>
      <c r="IM51" s="165"/>
      <c r="IN51" s="165"/>
      <c r="IO51" s="165"/>
      <c r="IP51" s="165"/>
      <c r="IQ51" s="165"/>
      <c r="IR51" s="165"/>
      <c r="IS51" s="165"/>
      <c r="IT51" s="165"/>
      <c r="IU51" s="165"/>
      <c r="IV51" s="165"/>
      <c r="IW51" s="165"/>
      <c r="IX51" s="165"/>
      <c r="IY51" s="165"/>
      <c r="IZ51" s="165"/>
      <c r="JA51" s="165"/>
      <c r="JB51" s="165"/>
      <c r="JC51" s="165"/>
      <c r="JD51" s="165"/>
      <c r="JE51" s="165"/>
      <c r="JF51" s="165"/>
      <c r="JG51" s="165"/>
      <c r="JH51" s="165"/>
      <c r="JI51" s="165"/>
    </row>
    <row r="52" spans="1:269" s="3" customFormat="1" x14ac:dyDescent="0.3">
      <c r="A52" s="1422" t="s">
        <v>380</v>
      </c>
      <c r="B52" s="1501" t="s">
        <v>97</v>
      </c>
      <c r="C52" s="1504" t="s">
        <v>461</v>
      </c>
      <c r="D52" s="1213" t="s">
        <v>462</v>
      </c>
      <c r="E52" s="96">
        <v>15</v>
      </c>
      <c r="F52" s="143"/>
      <c r="G52" s="144">
        <v>2</v>
      </c>
      <c r="H52" s="1220">
        <f t="shared" si="42"/>
        <v>17</v>
      </c>
      <c r="I52" s="1287"/>
      <c r="J52" s="1287"/>
      <c r="K52" s="1287"/>
      <c r="L52" s="1287"/>
      <c r="M52" s="143"/>
      <c r="N52" s="143"/>
      <c r="O52" s="143"/>
      <c r="P52" s="143"/>
      <c r="Q52" s="143">
        <v>1</v>
      </c>
      <c r="R52" s="143"/>
      <c r="S52" s="143"/>
      <c r="T52" s="143"/>
      <c r="U52" s="143"/>
      <c r="V52" s="143"/>
      <c r="W52" s="145"/>
      <c r="X52" s="146"/>
      <c r="Y52" s="1186">
        <f t="shared" ref="Y52:Y61" si="241">SUM(I52:X52)</f>
        <v>1</v>
      </c>
      <c r="Z52" s="399" t="str">
        <f t="shared" ref="Z52" si="242">IF(Y52=0,"-",IF(Y52&lt;4,"Točno!",IF(Y52&gt;4,"Previše sati!","Netočno!")))</f>
        <v>Točno!</v>
      </c>
      <c r="AA52" s="143"/>
      <c r="AB52" s="1214">
        <f t="shared" si="61"/>
        <v>18</v>
      </c>
      <c r="AC52" s="147" t="str">
        <f>IF(AB52=0,"-",IF(AB52&lt;16,"Nepuno!",IF(AB52&gt;20,"Previše sati!","Puno!")))</f>
        <v>Puno!</v>
      </c>
      <c r="AD52" s="99">
        <v>2</v>
      </c>
      <c r="AE52" s="99"/>
      <c r="AF52" s="99">
        <v>2</v>
      </c>
      <c r="AG52" s="99"/>
      <c r="AH52" s="99"/>
      <c r="AI52" s="99"/>
      <c r="AJ52" s="604"/>
      <c r="AK52" s="604"/>
      <c r="AL52" s="148"/>
      <c r="AM52" s="148"/>
      <c r="AN52" s="148"/>
      <c r="AO52" s="148"/>
      <c r="AP52" s="148"/>
      <c r="AQ52" s="148"/>
      <c r="AR52" s="148"/>
      <c r="AS52" s="149"/>
      <c r="AT52" s="149"/>
      <c r="AU52" s="148"/>
      <c r="AV52" s="150">
        <f>SUM(AD52:AU52)</f>
        <v>4</v>
      </c>
      <c r="AW52" s="151">
        <f>(BJ52-AB52)</f>
        <v>4</v>
      </c>
      <c r="AX52" s="152" t="str">
        <f>IF(AV52&lt;1,"Netočno!",IF(AV52&lt;AW52,"Premalo sati!",IF(AV52&gt;AW52,"Previše sati!","Točno!""")))</f>
        <v>Točno!"</v>
      </c>
      <c r="AY52" s="153">
        <f>(AW52-AV52)</f>
        <v>0</v>
      </c>
      <c r="AZ52" s="1288">
        <f>(AB52+AV52)</f>
        <v>22</v>
      </c>
      <c r="BA52" s="1247">
        <f>(E52+F52)*30/60</f>
        <v>7.5</v>
      </c>
      <c r="BB52" s="154">
        <f>CEILING(BA52, 0.5)</f>
        <v>7.5</v>
      </c>
      <c r="BC52" s="155">
        <f>IF(ISBLANK(D52),"0",2)</f>
        <v>2</v>
      </c>
      <c r="BD52" s="156">
        <f>(W52+AS52)</f>
        <v>0</v>
      </c>
      <c r="BE52" s="156">
        <f>(AT52+X52)</f>
        <v>0</v>
      </c>
      <c r="BF52" s="157">
        <f>IF(AZ52=0,"-",BH52-AZ52-BB52-BC52-BD52-BE52-AY52)</f>
        <v>8.5</v>
      </c>
      <c r="BG52" s="158">
        <f>IF(AB52=0,"0",BH52-AZ52-AY52)</f>
        <v>18</v>
      </c>
      <c r="BH52" s="159" t="str">
        <f>IF(AB52=0,"-",IF(AB52&gt;15,"40",AB52*40/18))</f>
        <v>40</v>
      </c>
      <c r="BI52" s="1289">
        <f>IF(BH52=0,"-",AZ52+BG52)</f>
        <v>40</v>
      </c>
      <c r="BJ52" s="160">
        <f>ROUND(22*BH52/40,0)</f>
        <v>22</v>
      </c>
      <c r="BK52" s="1229" t="str">
        <f>IF(BI52=0,"0",IF(BI52&gt;40,"PREKOVREMENO",IF(BI52=40,"PUNO","NEPUNO")))</f>
        <v>PUNO</v>
      </c>
      <c r="BL52" s="161"/>
      <c r="BM52" s="1303">
        <v>0</v>
      </c>
      <c r="BN52" s="1303">
        <f t="shared" ref="BN52" si="243">(BM52*0.5)</f>
        <v>0</v>
      </c>
      <c r="BO52" s="104">
        <f t="shared" ref="BO52" si="244">(BM52+BN52)</f>
        <v>0</v>
      </c>
      <c r="BP52" s="861"/>
      <c r="BQ52" s="162"/>
      <c r="BR52" s="163"/>
      <c r="BS52" s="163"/>
      <c r="BT52" s="163"/>
      <c r="BU52" s="164"/>
      <c r="BV52" s="164"/>
      <c r="BW52" s="164"/>
      <c r="BX52" s="164"/>
      <c r="BY52" s="164"/>
      <c r="BZ52" s="162"/>
      <c r="CA52" s="162"/>
      <c r="CB52" s="163"/>
      <c r="CC52" s="163"/>
      <c r="CD52" s="162"/>
      <c r="CE52" s="165"/>
      <c r="CF52" s="165"/>
      <c r="CG52" s="165"/>
      <c r="CH52" s="165"/>
      <c r="CI52" s="165"/>
      <c r="CJ52" s="861"/>
      <c r="CK52" s="162"/>
      <c r="CL52" s="163"/>
      <c r="CM52" s="163"/>
      <c r="CN52" s="163"/>
      <c r="CO52" s="164"/>
      <c r="CP52" s="164"/>
      <c r="CQ52" s="164"/>
      <c r="CR52" s="164"/>
      <c r="CS52" s="164"/>
      <c r="CT52" s="162"/>
      <c r="CU52" s="162"/>
      <c r="CV52" s="163"/>
      <c r="CW52" s="163"/>
      <c r="CX52" s="162"/>
      <c r="CY52" s="165"/>
      <c r="CZ52" s="165"/>
      <c r="DA52" s="165"/>
      <c r="DB52" s="165"/>
      <c r="DC52" s="165"/>
      <c r="DD52" s="861"/>
      <c r="DE52" s="162"/>
      <c r="DF52" s="163"/>
      <c r="DG52" s="163"/>
      <c r="DH52" s="163"/>
      <c r="DI52" s="164"/>
      <c r="DJ52" s="164"/>
      <c r="DK52" s="164"/>
      <c r="DL52" s="164"/>
      <c r="DM52" s="164"/>
      <c r="DN52" s="162"/>
      <c r="DO52" s="162"/>
      <c r="DP52" s="163"/>
      <c r="DQ52" s="163"/>
      <c r="DR52" s="162"/>
      <c r="DS52" s="165"/>
      <c r="DT52" s="165"/>
      <c r="DU52" s="165"/>
      <c r="DV52" s="165"/>
      <c r="DW52" s="165"/>
      <c r="DX52" s="165"/>
      <c r="DY52" s="165"/>
      <c r="DZ52" s="165"/>
      <c r="EA52" s="165"/>
      <c r="EB52" s="165"/>
      <c r="EC52" s="165"/>
      <c r="ED52" s="165"/>
      <c r="EE52" s="165"/>
      <c r="EF52" s="165"/>
      <c r="EG52" s="165"/>
      <c r="EH52" s="165"/>
      <c r="EI52" s="165"/>
      <c r="EJ52" s="165"/>
      <c r="EK52" s="165"/>
      <c r="EL52" s="165"/>
      <c r="EM52" s="165"/>
      <c r="EN52" s="165"/>
      <c r="EO52" s="165"/>
      <c r="EP52" s="165"/>
      <c r="EQ52" s="165"/>
      <c r="ER52" s="165"/>
      <c r="ES52" s="165"/>
      <c r="ET52" s="165"/>
      <c r="EU52" s="165"/>
      <c r="EV52" s="165"/>
      <c r="EW52" s="165"/>
      <c r="EX52" s="165"/>
      <c r="EY52" s="165"/>
      <c r="EZ52" s="165"/>
      <c r="FA52" s="165"/>
      <c r="FB52" s="165"/>
      <c r="FC52" s="165"/>
      <c r="FD52" s="165"/>
      <c r="FE52" s="165"/>
      <c r="FF52" s="165"/>
      <c r="FG52" s="165"/>
      <c r="FH52" s="165"/>
      <c r="FI52" s="165"/>
      <c r="FJ52" s="165"/>
      <c r="FK52" s="165"/>
      <c r="FL52" s="165"/>
      <c r="FM52" s="165"/>
      <c r="FN52" s="165"/>
      <c r="FO52" s="165"/>
      <c r="FP52" s="165"/>
      <c r="FQ52" s="165"/>
      <c r="FR52" s="165"/>
      <c r="FS52" s="165"/>
      <c r="FT52" s="165"/>
      <c r="FU52" s="165"/>
      <c r="FV52" s="165"/>
      <c r="FW52" s="165"/>
      <c r="FX52" s="165"/>
      <c r="FY52" s="165"/>
      <c r="FZ52" s="165"/>
      <c r="GA52" s="165"/>
      <c r="GB52" s="165"/>
      <c r="GC52" s="165"/>
      <c r="GD52" s="165"/>
      <c r="GE52" s="165"/>
      <c r="GF52" s="165"/>
      <c r="GG52" s="165"/>
      <c r="GH52" s="165"/>
      <c r="GI52" s="165"/>
      <c r="GJ52" s="165"/>
      <c r="GK52" s="165"/>
      <c r="GL52" s="165"/>
      <c r="GM52" s="165"/>
      <c r="GN52" s="165"/>
      <c r="GO52" s="165"/>
      <c r="GP52" s="165"/>
      <c r="GQ52" s="165"/>
      <c r="GR52" s="165"/>
      <c r="GS52" s="165"/>
      <c r="GT52" s="165"/>
      <c r="GU52" s="165"/>
      <c r="GV52" s="165"/>
      <c r="GW52" s="165"/>
      <c r="GX52" s="165"/>
      <c r="GY52" s="165"/>
      <c r="GZ52" s="165"/>
      <c r="HA52" s="165"/>
      <c r="HB52" s="165"/>
      <c r="HC52" s="165"/>
      <c r="HD52" s="165"/>
      <c r="HE52" s="165"/>
      <c r="HF52" s="165"/>
      <c r="HG52" s="165"/>
      <c r="HH52" s="165"/>
      <c r="HI52" s="165"/>
      <c r="HJ52" s="165"/>
      <c r="HK52" s="165"/>
      <c r="HL52" s="165"/>
      <c r="HM52" s="165"/>
      <c r="HN52" s="165"/>
      <c r="HO52" s="165"/>
      <c r="HP52" s="165"/>
      <c r="HQ52" s="165"/>
      <c r="HR52" s="165"/>
      <c r="HS52" s="165"/>
      <c r="HT52" s="165"/>
      <c r="HU52" s="165"/>
      <c r="HV52" s="165"/>
      <c r="HW52" s="165"/>
      <c r="HX52" s="165"/>
      <c r="HY52" s="165"/>
      <c r="HZ52" s="165"/>
      <c r="IA52" s="165"/>
      <c r="IB52" s="165"/>
      <c r="IC52" s="165"/>
      <c r="ID52" s="165"/>
      <c r="IE52" s="165"/>
      <c r="IF52" s="165"/>
      <c r="IG52" s="165"/>
      <c r="IH52" s="165"/>
      <c r="II52" s="165"/>
      <c r="IJ52" s="165"/>
      <c r="IK52" s="165"/>
      <c r="IL52" s="165"/>
      <c r="IM52" s="165"/>
      <c r="IN52" s="165"/>
      <c r="IO52" s="165"/>
      <c r="IP52" s="165"/>
      <c r="IQ52" s="165"/>
      <c r="IR52" s="165"/>
      <c r="IS52" s="165"/>
      <c r="IT52" s="165"/>
      <c r="IU52" s="165"/>
      <c r="IV52" s="165"/>
      <c r="IW52" s="165"/>
      <c r="IX52" s="165"/>
      <c r="IY52" s="165"/>
      <c r="IZ52" s="165"/>
      <c r="JA52" s="165"/>
      <c r="JB52" s="165"/>
      <c r="JC52" s="165"/>
      <c r="JD52" s="165"/>
      <c r="JE52" s="165"/>
      <c r="JF52" s="165"/>
      <c r="JG52" s="165"/>
      <c r="JH52" s="165"/>
      <c r="JI52" s="165"/>
    </row>
    <row r="53" spans="1:269" ht="16.2" customHeight="1" x14ac:dyDescent="0.3">
      <c r="A53" s="1423"/>
      <c r="B53" s="1398"/>
      <c r="C53" s="1433"/>
      <c r="D53" s="1201"/>
      <c r="E53" s="204"/>
      <c r="F53" s="205"/>
      <c r="G53" s="206"/>
      <c r="H53" s="121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190"/>
      <c r="X53" s="190"/>
      <c r="Y53" s="174"/>
      <c r="Z53" s="174"/>
      <c r="AA53" s="174"/>
      <c r="AB53" s="207"/>
      <c r="AC53" s="177"/>
      <c r="AD53" s="205"/>
      <c r="AE53" s="205"/>
      <c r="AF53" s="205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190"/>
      <c r="AT53" s="190"/>
      <c r="AU53" s="206"/>
      <c r="AV53" s="208"/>
      <c r="AW53" s="209"/>
      <c r="AX53" s="210"/>
      <c r="AY53" s="211"/>
      <c r="AZ53" s="217"/>
      <c r="BA53" s="266"/>
      <c r="BB53" s="213"/>
      <c r="BC53" s="214"/>
      <c r="BD53" s="215"/>
      <c r="BE53" s="215"/>
      <c r="BF53" s="212"/>
      <c r="BG53" s="216"/>
      <c r="BH53" s="190"/>
      <c r="BI53" s="217"/>
      <c r="BJ53" s="218"/>
      <c r="BK53" s="219"/>
      <c r="BL53" s="219"/>
      <c r="BM53" s="257"/>
      <c r="BN53" s="257"/>
      <c r="BO53" s="206"/>
      <c r="BP53" s="206"/>
      <c r="BQ53" s="202"/>
      <c r="BR53" s="220"/>
      <c r="BS53" s="220"/>
      <c r="BT53" s="220"/>
      <c r="BU53" s="221"/>
      <c r="BV53" s="221"/>
      <c r="BW53" s="221"/>
      <c r="BX53" s="221"/>
      <c r="BY53" s="221"/>
      <c r="BZ53" s="202"/>
      <c r="CA53" s="202"/>
      <c r="CB53" s="220"/>
      <c r="CC53" s="220"/>
      <c r="CD53" s="202"/>
      <c r="CE53" s="202"/>
      <c r="CF53" s="202"/>
      <c r="CG53" s="202"/>
      <c r="CH53" s="202"/>
      <c r="CI53" s="202"/>
      <c r="CJ53" s="206"/>
      <c r="CK53" s="202"/>
      <c r="CL53" s="220"/>
      <c r="CM53" s="220"/>
      <c r="CN53" s="220"/>
      <c r="CO53" s="221"/>
      <c r="CP53" s="221"/>
      <c r="CQ53" s="221"/>
      <c r="CR53" s="221"/>
      <c r="CS53" s="221"/>
      <c r="CT53" s="202"/>
      <c r="CU53" s="202"/>
      <c r="CV53" s="220"/>
      <c r="CW53" s="220"/>
      <c r="CX53" s="202"/>
      <c r="CY53" s="202"/>
      <c r="CZ53" s="202"/>
      <c r="DA53" s="202"/>
      <c r="DB53" s="202"/>
      <c r="DC53" s="202"/>
      <c r="DD53" s="206"/>
      <c r="DE53" s="202"/>
      <c r="DF53" s="220"/>
      <c r="DG53" s="220"/>
      <c r="DH53" s="220"/>
      <c r="DI53" s="221"/>
      <c r="DJ53" s="221"/>
      <c r="DK53" s="221"/>
      <c r="DL53" s="221"/>
      <c r="DM53" s="221"/>
      <c r="DN53" s="202"/>
      <c r="DO53" s="202"/>
      <c r="DP53" s="220"/>
      <c r="DQ53" s="220"/>
      <c r="DR53" s="202"/>
      <c r="DS53" s="202"/>
      <c r="DT53" s="202"/>
      <c r="DU53" s="202"/>
      <c r="DV53" s="202"/>
      <c r="DW53" s="202"/>
      <c r="DX53" s="222"/>
      <c r="DY53" s="222"/>
      <c r="DZ53" s="222"/>
      <c r="EA53" s="222"/>
      <c r="EB53" s="222"/>
      <c r="EC53" s="222"/>
      <c r="ED53" s="222"/>
      <c r="EE53" s="222"/>
      <c r="EF53" s="222"/>
      <c r="EG53" s="222"/>
      <c r="EH53" s="222"/>
      <c r="EI53" s="222"/>
      <c r="EJ53" s="222"/>
      <c r="EK53" s="222"/>
      <c r="EL53" s="222"/>
      <c r="EM53" s="222"/>
      <c r="EN53" s="222"/>
      <c r="EO53" s="222"/>
      <c r="EP53" s="222"/>
      <c r="EQ53" s="222"/>
      <c r="ER53" s="222"/>
      <c r="ES53" s="222"/>
      <c r="ET53" s="222"/>
      <c r="EU53" s="222"/>
      <c r="EV53" s="222"/>
      <c r="EW53" s="222"/>
      <c r="EX53" s="222"/>
      <c r="EY53" s="222"/>
      <c r="EZ53" s="222"/>
      <c r="FA53" s="222"/>
      <c r="FB53" s="222"/>
      <c r="FC53" s="222"/>
      <c r="FD53" s="222"/>
      <c r="FE53" s="222"/>
      <c r="FF53" s="222"/>
      <c r="FG53" s="222"/>
      <c r="FH53" s="222"/>
      <c r="FI53" s="222"/>
      <c r="FJ53" s="222"/>
      <c r="FK53" s="222"/>
      <c r="FL53" s="222"/>
      <c r="FM53" s="222"/>
      <c r="FN53" s="222"/>
      <c r="FO53" s="222"/>
      <c r="FP53" s="222"/>
      <c r="FQ53" s="222"/>
      <c r="FR53" s="222"/>
      <c r="FS53" s="222"/>
      <c r="FT53" s="222"/>
      <c r="FU53" s="222"/>
      <c r="FV53" s="222"/>
      <c r="FW53" s="222"/>
      <c r="FX53" s="222"/>
      <c r="FY53" s="222"/>
      <c r="FZ53" s="222"/>
      <c r="GA53" s="222"/>
      <c r="GB53" s="222"/>
      <c r="GC53" s="222"/>
      <c r="GD53" s="222"/>
      <c r="GE53" s="222"/>
      <c r="GF53" s="222"/>
      <c r="GG53" s="222"/>
      <c r="GH53" s="222"/>
      <c r="GI53" s="222"/>
      <c r="GJ53" s="222"/>
      <c r="GK53" s="222"/>
      <c r="GL53" s="222"/>
      <c r="GM53" s="222"/>
      <c r="GN53" s="222"/>
      <c r="GO53" s="222"/>
      <c r="GP53" s="222"/>
      <c r="GQ53" s="222"/>
      <c r="GR53" s="222"/>
      <c r="GS53" s="222"/>
      <c r="GT53" s="222"/>
      <c r="GU53" s="222"/>
      <c r="GV53" s="222"/>
      <c r="GW53" s="222"/>
      <c r="GX53" s="222"/>
      <c r="GY53" s="222"/>
      <c r="GZ53" s="222"/>
      <c r="HA53" s="222"/>
      <c r="HB53" s="222"/>
      <c r="HC53" s="222"/>
      <c r="HD53" s="222"/>
      <c r="HE53" s="222"/>
      <c r="HF53" s="222"/>
      <c r="HG53" s="222"/>
      <c r="HH53" s="222"/>
      <c r="HI53" s="222"/>
      <c r="HJ53" s="222"/>
      <c r="HK53" s="222"/>
      <c r="HL53" s="222"/>
      <c r="HM53" s="222"/>
      <c r="HN53" s="222"/>
      <c r="HO53" s="222"/>
      <c r="HP53" s="222"/>
      <c r="HQ53" s="222"/>
      <c r="HR53" s="222"/>
      <c r="HS53" s="222"/>
      <c r="HT53" s="222"/>
      <c r="HU53" s="222"/>
      <c r="HV53" s="222"/>
      <c r="HW53" s="222"/>
      <c r="HX53" s="222"/>
      <c r="HY53" s="222"/>
      <c r="HZ53" s="222"/>
      <c r="IA53" s="222"/>
      <c r="IB53" s="222"/>
      <c r="IC53" s="222"/>
      <c r="ID53" s="222"/>
      <c r="IE53" s="222"/>
      <c r="IF53" s="222"/>
      <c r="IG53" s="222"/>
      <c r="IH53" s="222"/>
      <c r="II53" s="222"/>
      <c r="IJ53" s="222"/>
      <c r="IK53" s="222"/>
      <c r="IL53" s="222"/>
      <c r="IM53" s="222"/>
      <c r="IN53" s="222"/>
      <c r="IO53" s="222"/>
      <c r="IP53" s="222"/>
      <c r="IQ53" s="222"/>
      <c r="IR53" s="222"/>
      <c r="IS53" s="222"/>
      <c r="IT53" s="222"/>
      <c r="IU53" s="222"/>
      <c r="IV53" s="222"/>
      <c r="IW53" s="222"/>
      <c r="IX53" s="222"/>
      <c r="IY53" s="222"/>
      <c r="IZ53" s="222"/>
      <c r="JA53" s="222"/>
      <c r="JB53" s="222"/>
      <c r="JC53" s="222"/>
      <c r="JD53" s="222"/>
      <c r="JE53" s="222"/>
      <c r="JF53" s="222"/>
      <c r="JG53" s="222"/>
      <c r="JH53" s="222"/>
      <c r="JI53" s="222"/>
    </row>
    <row r="54" spans="1:269" ht="24.75" customHeight="1" x14ac:dyDescent="0.3">
      <c r="A54" s="1424" t="s">
        <v>381</v>
      </c>
      <c r="B54" s="1397" t="s">
        <v>106</v>
      </c>
      <c r="C54" s="1505" t="s">
        <v>465</v>
      </c>
      <c r="D54" s="1202" t="s">
        <v>466</v>
      </c>
      <c r="E54" s="99">
        <v>17</v>
      </c>
      <c r="F54" s="97"/>
      <c r="G54" s="226">
        <f>IF(ISBLANK(D54),"",2)</f>
        <v>2</v>
      </c>
      <c r="H54" s="1220">
        <f t="shared" ref="H54:H55" si="245">SUM(E54:G54)</f>
        <v>19</v>
      </c>
      <c r="I54" s="586"/>
      <c r="J54" s="867">
        <v>2</v>
      </c>
      <c r="K54" s="587"/>
      <c r="L54" s="587"/>
      <c r="M54" s="229"/>
      <c r="N54" s="229"/>
      <c r="O54" s="229"/>
      <c r="P54" s="229"/>
      <c r="Q54" s="229"/>
      <c r="R54" s="229"/>
      <c r="S54" s="229"/>
      <c r="T54" s="588"/>
      <c r="U54" s="588"/>
      <c r="V54" s="588"/>
      <c r="W54" s="230"/>
      <c r="X54" s="230"/>
      <c r="Y54" s="1186">
        <f t="shared" ref="Y54" si="246">SUM(I54:X54)</f>
        <v>2</v>
      </c>
      <c r="Z54" s="399" t="str">
        <f>IF(Y54=0,"-",IF(Y54&lt;4,"Točno!",IF(Y54&gt;4,"Previše sati!","Netočno!")))</f>
        <v>Točno!</v>
      </c>
      <c r="AA54" s="231"/>
      <c r="AB54" s="1214">
        <f t="shared" ref="AB54:AB55" si="247">(H54+Y54+AA54)</f>
        <v>21</v>
      </c>
      <c r="AC54" s="232" t="str">
        <f>IF(AB54=0,"-",IF(AB54&lt;16,"Nepuno!",IF(AB54&gt;20,"Previše sati!","Puno!")))</f>
        <v>Previše sati!</v>
      </c>
      <c r="AD54" s="233"/>
      <c r="AE54" s="234"/>
      <c r="AF54" s="235">
        <v>2</v>
      </c>
      <c r="AG54" s="236"/>
      <c r="AH54" s="237"/>
      <c r="AI54" s="589"/>
      <c r="AJ54" s="589"/>
      <c r="AK54" s="589"/>
      <c r="AL54" s="237"/>
      <c r="AM54" s="237"/>
      <c r="AN54" s="237"/>
      <c r="AO54" s="237"/>
      <c r="AP54" s="237"/>
      <c r="AQ54" s="237"/>
      <c r="AR54" s="237"/>
      <c r="AS54" s="159"/>
      <c r="AT54" s="159"/>
      <c r="AU54" s="237"/>
      <c r="AV54" s="238">
        <f>SUM(AD54:AU54)</f>
        <v>2</v>
      </c>
      <c r="AW54" s="239">
        <f>(BJ54-AB54)</f>
        <v>1</v>
      </c>
      <c r="AX54" s="152" t="str">
        <f>IF(AV54&lt;1,"Netočno!",IF(AV54&lt;AW54,"Premalo sati!",IF(AV54&gt;AW54,"Previše sati!","Točno!""")))</f>
        <v>Previše sati!</v>
      </c>
      <c r="AY54" s="240">
        <f>(AW54-AV54)</f>
        <v>-1</v>
      </c>
      <c r="AZ54" s="1289">
        <f>(AB54+AV54)</f>
        <v>23</v>
      </c>
      <c r="BA54" s="1247">
        <f>(E54+F54)*30/60</f>
        <v>8.5</v>
      </c>
      <c r="BB54" s="241">
        <f>CEILING(BA54, 0.5)</f>
        <v>8.5</v>
      </c>
      <c r="BC54" s="242">
        <f>IF(ISBLANK(D54),"0",2)</f>
        <v>2</v>
      </c>
      <c r="BD54" s="115">
        <f>(W54+AS54)</f>
        <v>0</v>
      </c>
      <c r="BE54" s="115">
        <f>(AT54+X54)</f>
        <v>0</v>
      </c>
      <c r="BF54" s="243">
        <f>IF(AZ54=0,"-",BH54-AZ54-BB54-BC54-BD54-BE54-AY54)</f>
        <v>7.5</v>
      </c>
      <c r="BG54" s="244">
        <f>IF(AB54=0,"0",BH54-AZ54-AY54)</f>
        <v>18</v>
      </c>
      <c r="BH54" s="245" t="str">
        <f>IF(AB54=0,"-",IF(AB54&gt;15,"40",AB54*40/18))</f>
        <v>40</v>
      </c>
      <c r="BI54" s="1289">
        <f>IF(BH54=0,"-",AZ54+BG54)</f>
        <v>41</v>
      </c>
      <c r="BJ54" s="247">
        <f>ROUND(22*BH54/40,0)</f>
        <v>22</v>
      </c>
      <c r="BK54" s="298" t="str">
        <f>IF(BI54=0,"0",IF(BI54&gt;40,"PREKOVREMENO",IF(BI54=40,"PUNO","NEPUNO")))</f>
        <v>PREKOVREMENO</v>
      </c>
      <c r="BL54" s="248"/>
      <c r="BM54" s="1303">
        <v>0</v>
      </c>
      <c r="BN54" s="1303">
        <f>(BM54*0.5)</f>
        <v>0</v>
      </c>
      <c r="BO54" s="104">
        <f>(BM54+BN54)</f>
        <v>0</v>
      </c>
      <c r="BP54" s="1375"/>
      <c r="BQ54" s="28"/>
      <c r="BR54" s="133"/>
      <c r="BS54" s="133"/>
      <c r="BT54" s="133"/>
      <c r="BU54" s="249"/>
      <c r="BV54" s="250"/>
      <c r="BW54" s="250"/>
      <c r="BX54" s="250"/>
      <c r="BY54" s="197"/>
      <c r="BZ54" s="202"/>
      <c r="CA54" s="202"/>
      <c r="CB54" s="220"/>
      <c r="CC54" s="220"/>
      <c r="CD54" s="202"/>
      <c r="CE54" s="220"/>
      <c r="CF54" s="202"/>
      <c r="CG54" s="202"/>
      <c r="CH54" s="202"/>
      <c r="CI54" s="202"/>
      <c r="CJ54" s="861"/>
      <c r="CK54" s="39"/>
      <c r="CL54" s="133"/>
      <c r="CM54" s="133"/>
      <c r="CN54" s="133"/>
      <c r="CO54" s="249"/>
      <c r="CP54" s="250"/>
      <c r="CQ54" s="250"/>
      <c r="CR54" s="250"/>
      <c r="CS54" s="197"/>
      <c r="CT54" s="202"/>
      <c r="CU54" s="202"/>
      <c r="CV54" s="220"/>
      <c r="CW54" s="220"/>
      <c r="CX54" s="202"/>
      <c r="CY54" s="220"/>
      <c r="CZ54" s="202"/>
      <c r="DA54" s="202"/>
      <c r="DB54" s="202"/>
      <c r="DC54" s="202"/>
      <c r="DD54" s="861"/>
      <c r="DE54" s="39"/>
      <c r="DF54" s="133"/>
      <c r="DG54" s="133"/>
      <c r="DH54" s="133"/>
      <c r="DI54" s="249"/>
      <c r="DJ54" s="250"/>
      <c r="DK54" s="250"/>
      <c r="DL54" s="250"/>
      <c r="DM54" s="197"/>
      <c r="DN54" s="202"/>
      <c r="DO54" s="202"/>
      <c r="DP54" s="220"/>
      <c r="DQ54" s="220"/>
      <c r="DR54" s="202"/>
      <c r="DS54" s="220"/>
      <c r="DT54" s="202"/>
      <c r="DU54" s="202"/>
      <c r="DV54" s="202"/>
      <c r="DW54" s="202"/>
      <c r="DX54" s="222"/>
      <c r="DY54" s="222"/>
      <c r="DZ54" s="222"/>
      <c r="EA54" s="222"/>
      <c r="EB54" s="222"/>
      <c r="EC54" s="222"/>
      <c r="ED54" s="222"/>
      <c r="EE54" s="222"/>
      <c r="EF54" s="222"/>
      <c r="EG54" s="222"/>
      <c r="EH54" s="222"/>
      <c r="EI54" s="222"/>
      <c r="EJ54" s="222"/>
      <c r="EK54" s="222"/>
      <c r="EL54" s="222"/>
      <c r="EM54" s="222"/>
      <c r="EN54" s="222"/>
      <c r="EO54" s="222"/>
      <c r="EP54" s="222"/>
      <c r="EQ54" s="222"/>
      <c r="ER54" s="222"/>
      <c r="ES54" s="222"/>
      <c r="ET54" s="222"/>
      <c r="EU54" s="222"/>
      <c r="EV54" s="222"/>
      <c r="EW54" s="222"/>
      <c r="EX54" s="222"/>
      <c r="EY54" s="222"/>
      <c r="EZ54" s="222"/>
      <c r="FA54" s="222"/>
      <c r="FB54" s="222"/>
      <c r="FC54" s="222"/>
      <c r="FD54" s="222"/>
      <c r="FE54" s="222"/>
      <c r="FF54" s="222"/>
      <c r="FG54" s="222"/>
      <c r="FH54" s="222"/>
      <c r="FI54" s="222"/>
      <c r="FJ54" s="222"/>
      <c r="FK54" s="222"/>
      <c r="FL54" s="222"/>
      <c r="FM54" s="222"/>
      <c r="FN54" s="222"/>
      <c r="FO54" s="222"/>
      <c r="FP54" s="222"/>
      <c r="FQ54" s="222"/>
      <c r="FR54" s="222"/>
      <c r="FS54" s="222"/>
      <c r="FT54" s="222"/>
      <c r="FU54" s="222"/>
      <c r="FV54" s="222"/>
      <c r="FW54" s="222"/>
      <c r="FX54" s="222"/>
      <c r="FY54" s="222"/>
      <c r="FZ54" s="222"/>
      <c r="GA54" s="222"/>
      <c r="GB54" s="222"/>
      <c r="GC54" s="222"/>
      <c r="GD54" s="222"/>
      <c r="GE54" s="222"/>
      <c r="GF54" s="222"/>
      <c r="GG54" s="222"/>
      <c r="GH54" s="222"/>
      <c r="GI54" s="222"/>
      <c r="GJ54" s="222"/>
      <c r="GK54" s="222"/>
      <c r="GL54" s="222"/>
      <c r="GM54" s="222"/>
      <c r="GN54" s="222"/>
      <c r="GO54" s="222"/>
      <c r="GP54" s="222"/>
      <c r="GQ54" s="222"/>
      <c r="GR54" s="222"/>
      <c r="GS54" s="222"/>
      <c r="GT54" s="222"/>
      <c r="GU54" s="222"/>
      <c r="GV54" s="222"/>
      <c r="GW54" s="222"/>
      <c r="GX54" s="222"/>
      <c r="GY54" s="222"/>
      <c r="GZ54" s="222"/>
      <c r="HA54" s="222"/>
      <c r="HB54" s="222"/>
      <c r="HC54" s="222"/>
      <c r="HD54" s="222"/>
      <c r="HE54" s="222"/>
      <c r="HF54" s="222"/>
      <c r="HG54" s="222"/>
      <c r="HH54" s="222"/>
      <c r="HI54" s="222"/>
      <c r="HJ54" s="222"/>
      <c r="HK54" s="222"/>
      <c r="HL54" s="222"/>
      <c r="HM54" s="222"/>
      <c r="HN54" s="222"/>
      <c r="HO54" s="222"/>
      <c r="HP54" s="222"/>
      <c r="HQ54" s="222"/>
      <c r="HR54" s="222"/>
      <c r="HS54" s="222"/>
      <c r="HT54" s="222"/>
      <c r="HU54" s="222"/>
      <c r="HV54" s="222"/>
      <c r="HW54" s="222"/>
      <c r="HX54" s="222"/>
      <c r="HY54" s="222"/>
      <c r="HZ54" s="222"/>
      <c r="IA54" s="222"/>
      <c r="IB54" s="222"/>
      <c r="IC54" s="222"/>
      <c r="ID54" s="222"/>
      <c r="IE54" s="222"/>
      <c r="IF54" s="222"/>
      <c r="IG54" s="222"/>
      <c r="IH54" s="222"/>
      <c r="II54" s="222"/>
      <c r="IJ54" s="222"/>
      <c r="IK54" s="222"/>
      <c r="IL54" s="222"/>
      <c r="IM54" s="222"/>
      <c r="IN54" s="222"/>
      <c r="IO54" s="222"/>
      <c r="IP54" s="222"/>
      <c r="IQ54" s="222"/>
      <c r="IR54" s="222"/>
      <c r="IS54" s="222"/>
      <c r="IT54" s="222"/>
      <c r="IU54" s="222"/>
      <c r="IV54" s="222"/>
      <c r="IW54" s="222"/>
      <c r="IX54" s="222"/>
      <c r="IY54" s="222"/>
      <c r="IZ54" s="222"/>
      <c r="JA54" s="222"/>
      <c r="JB54" s="222"/>
      <c r="JC54" s="222"/>
      <c r="JD54" s="222"/>
      <c r="JE54" s="222"/>
      <c r="JF54" s="222"/>
      <c r="JG54" s="222"/>
      <c r="JH54" s="222"/>
      <c r="JI54" s="222"/>
    </row>
    <row r="55" spans="1:269" ht="17.25" customHeight="1" x14ac:dyDescent="0.2">
      <c r="A55" s="1424" t="s">
        <v>347</v>
      </c>
      <c r="B55" s="1400" t="s">
        <v>106</v>
      </c>
      <c r="C55" s="1439" t="s">
        <v>467</v>
      </c>
      <c r="D55" s="1396"/>
      <c r="E55" s="962">
        <v>7</v>
      </c>
      <c r="F55" s="530"/>
      <c r="G55" s="531" t="str">
        <f>IF(ISBLANK(D55),"",2)</f>
        <v/>
      </c>
      <c r="H55" s="1220">
        <f t="shared" si="245"/>
        <v>7</v>
      </c>
      <c r="I55" s="532"/>
      <c r="J55" s="533"/>
      <c r="K55" s="533"/>
      <c r="L55" s="533"/>
      <c r="M55" s="533"/>
      <c r="N55" s="533"/>
      <c r="O55" s="533"/>
      <c r="P55" s="533"/>
      <c r="Q55" s="533"/>
      <c r="R55" s="533"/>
      <c r="S55" s="533"/>
      <c r="T55" s="588"/>
      <c r="U55" s="588"/>
      <c r="V55" s="588"/>
      <c r="W55" s="534"/>
      <c r="X55" s="534"/>
      <c r="Y55" s="1186">
        <f t="shared" ref="Y55" si="248">SUM(I55:X55)</f>
        <v>0</v>
      </c>
      <c r="Z55" s="399" t="str">
        <f t="shared" ref="Z55" si="249">IF(Y55=0,"-",IF(Y55&lt;4,"Točno!",IF(Y55&gt;4,"Previše sati!","Netočno!")))</f>
        <v>-</v>
      </c>
      <c r="AA55" s="533"/>
      <c r="AB55" s="1214">
        <f t="shared" si="247"/>
        <v>7</v>
      </c>
      <c r="AC55" s="535" t="str">
        <f>IF(AB55=0,"-",IF(AB55&lt;16,"Nepuno!",IF(AB55&gt;20,"Previše sati!","Puno!")))</f>
        <v>Nepuno!</v>
      </c>
      <c r="AD55" s="537">
        <v>0</v>
      </c>
      <c r="AE55" s="537">
        <v>0</v>
      </c>
      <c r="AF55" s="537">
        <v>1</v>
      </c>
      <c r="AG55" s="533"/>
      <c r="AH55" s="533"/>
      <c r="AI55" s="533"/>
      <c r="AJ55" s="1328"/>
      <c r="AK55" s="1328"/>
      <c r="AL55" s="533"/>
      <c r="AM55" s="533"/>
      <c r="AN55" s="533"/>
      <c r="AO55" s="533"/>
      <c r="AP55" s="533"/>
      <c r="AQ55" s="533"/>
      <c r="AR55" s="533"/>
      <c r="AS55" s="534"/>
      <c r="AT55" s="534"/>
      <c r="AU55" s="533"/>
      <c r="AV55" s="538">
        <f>SUM(AD55:AU55)</f>
        <v>1</v>
      </c>
      <c r="AW55" s="539">
        <f>(BJ55-AB55)</f>
        <v>2</v>
      </c>
      <c r="AX55" s="1246" t="str">
        <f>IF(AV55&lt;1,"Netočno!",IF(AV55&lt;AW55,"Premalo sati!",IF(AV55&gt;AW55,"Previše sati!","Točno!""")))</f>
        <v>Premalo sati!</v>
      </c>
      <c r="AY55" s="541">
        <f>(AW55-AV55)</f>
        <v>1</v>
      </c>
      <c r="AZ55" s="1293">
        <f>(AB55+AV55)</f>
        <v>8</v>
      </c>
      <c r="BA55" s="542">
        <f>(E55+F55)*30/60</f>
        <v>3.5</v>
      </c>
      <c r="BB55" s="543">
        <f>CEILING(BA55, 0.5)</f>
        <v>3.5</v>
      </c>
      <c r="BC55" s="544" t="str">
        <f>IF(ISBLANK(D55),"0",2)</f>
        <v>0</v>
      </c>
      <c r="BD55" s="545">
        <f>(W55+AS55)</f>
        <v>0</v>
      </c>
      <c r="BE55" s="545">
        <f>(AT55+X55)</f>
        <v>0</v>
      </c>
      <c r="BF55" s="542">
        <f>IF(AZ55=0,"-",BH55-AZ55-BB55-BC55-BD55-BE55-AY55)</f>
        <v>3.0555555555555554</v>
      </c>
      <c r="BG55" s="1165">
        <v>8</v>
      </c>
      <c r="BH55" s="534">
        <f>IF(AB55=0,"-",IF(AB55&gt;15,"40",AB55*40/18))</f>
        <v>15.555555555555555</v>
      </c>
      <c r="BI55" s="1289">
        <f>IF(BH55=0,"-",AZ55+BG55)</f>
        <v>16</v>
      </c>
      <c r="BJ55" s="547">
        <f>ROUND(22*BH55/40,0)</f>
        <v>9</v>
      </c>
      <c r="BK55" s="1317" t="str">
        <f>IF(BI55=0,"0",IF(BI55&gt;40,"PREKOVREMENO",IF(BI55=40,"PUNO","NEPUNO")))</f>
        <v>NEPUNO</v>
      </c>
      <c r="BL55" s="548"/>
      <c r="BM55" s="1315"/>
      <c r="BN55" s="1386"/>
      <c r="BO55" s="1387"/>
      <c r="BP55" s="1387" t="s">
        <v>424</v>
      </c>
      <c r="BQ55" s="549" t="s">
        <v>425</v>
      </c>
      <c r="BR55" s="550">
        <v>7</v>
      </c>
      <c r="BS55" s="550"/>
      <c r="BT55" s="551">
        <v>9</v>
      </c>
      <c r="BU55" s="552">
        <f>SUM(BR55:BT55)</f>
        <v>16</v>
      </c>
      <c r="BV55" s="553"/>
      <c r="BW55" s="553"/>
      <c r="BX55" s="553"/>
      <c r="BY55" s="554"/>
      <c r="BZ55" s="555" t="s">
        <v>426</v>
      </c>
      <c r="CA55" s="555" t="s">
        <v>427</v>
      </c>
      <c r="CB55" s="556">
        <v>4</v>
      </c>
      <c r="CC55" s="556"/>
      <c r="CD55" s="557">
        <v>4</v>
      </c>
      <c r="CE55" s="558">
        <f>SUM(CB55:CD55)</f>
        <v>8</v>
      </c>
      <c r="CF55" s="559"/>
      <c r="CG55" s="559"/>
      <c r="CH55" s="559"/>
      <c r="CI55" s="1163"/>
      <c r="CJ55" s="536" t="s">
        <v>213</v>
      </c>
      <c r="CK55" s="549"/>
      <c r="CL55" s="550"/>
      <c r="CM55" s="550"/>
      <c r="CN55" s="1161"/>
      <c r="CO55" s="552">
        <f>SUM(CL55:CN55)</f>
        <v>0</v>
      </c>
      <c r="CP55" s="553">
        <f>(CF55+CL55)</f>
        <v>0</v>
      </c>
      <c r="CQ55" s="553">
        <f>(CG55+CM55)</f>
        <v>0</v>
      </c>
      <c r="CR55" s="553">
        <f>(CH55+CO55)</f>
        <v>0</v>
      </c>
      <c r="CS55" s="554">
        <f>SUM(CP55:CR55)</f>
        <v>0</v>
      </c>
      <c r="CT55" s="555" t="s">
        <v>214</v>
      </c>
      <c r="CU55" s="555"/>
      <c r="CV55" s="556"/>
      <c r="CW55" s="556"/>
      <c r="CX55" s="557"/>
      <c r="CY55" s="558">
        <f>SUM(CV55:CX55)</f>
        <v>0</v>
      </c>
      <c r="CZ55" s="559">
        <f>(CP55+CV55)</f>
        <v>0</v>
      </c>
      <c r="DA55" s="559">
        <f>(CQ55+CW55)</f>
        <v>0</v>
      </c>
      <c r="DB55" s="559">
        <f>(CR55+CY55)</f>
        <v>0</v>
      </c>
      <c r="DC55" s="560">
        <f>SUM(CZ55:DB55)</f>
        <v>0</v>
      </c>
      <c r="DD55" s="536" t="s">
        <v>213</v>
      </c>
      <c r="DE55" s="549"/>
      <c r="DF55" s="550"/>
      <c r="DG55" s="550"/>
      <c r="DH55" s="1161"/>
      <c r="DI55" s="552">
        <f>SUM(DF55:DH55)</f>
        <v>0</v>
      </c>
      <c r="DJ55" s="553">
        <f>(CZ55+DF55)</f>
        <v>0</v>
      </c>
      <c r="DK55" s="553">
        <f>(DA55+DG55)</f>
        <v>0</v>
      </c>
      <c r="DL55" s="553">
        <f>(DB55+DI55)</f>
        <v>0</v>
      </c>
      <c r="DM55" s="554">
        <f>SUM(DJ55:DL55)</f>
        <v>0</v>
      </c>
      <c r="DN55" s="555" t="s">
        <v>214</v>
      </c>
      <c r="DO55" s="555"/>
      <c r="DP55" s="556"/>
      <c r="DQ55" s="556"/>
      <c r="DR55" s="557"/>
      <c r="DS55" s="1162">
        <f>SUM(DP55:DR55)</f>
        <v>0</v>
      </c>
      <c r="DT55" s="559">
        <f>(DJ55+DP55)</f>
        <v>0</v>
      </c>
      <c r="DU55" s="559">
        <f>(DK55+DQ55)</f>
        <v>0</v>
      </c>
      <c r="DV55" s="559">
        <f>(DL55+DR55)</f>
        <v>0</v>
      </c>
      <c r="DW55" s="560">
        <f>SUM(DT55:DV55)</f>
        <v>0</v>
      </c>
      <c r="DX55" s="222"/>
      <c r="DY55" s="222"/>
      <c r="DZ55" s="222"/>
      <c r="EA55" s="222"/>
      <c r="EB55" s="222"/>
      <c r="EC55" s="222"/>
      <c r="ED55" s="222"/>
      <c r="EE55" s="222"/>
      <c r="EF55" s="222"/>
      <c r="EG55" s="222"/>
      <c r="EH55" s="222"/>
      <c r="EI55" s="222"/>
      <c r="EJ55" s="222"/>
      <c r="EK55" s="222"/>
      <c r="EL55" s="222"/>
      <c r="EM55" s="222"/>
      <c r="EN55" s="222"/>
      <c r="EO55" s="222"/>
      <c r="EP55" s="222"/>
      <c r="EQ55" s="222"/>
      <c r="ER55" s="222"/>
      <c r="ES55" s="222"/>
      <c r="ET55" s="222"/>
      <c r="EU55" s="222"/>
      <c r="EV55" s="222"/>
      <c r="EW55" s="222"/>
      <c r="EX55" s="222"/>
      <c r="EY55" s="222"/>
      <c r="EZ55" s="222"/>
      <c r="FA55" s="222"/>
      <c r="FB55" s="222"/>
      <c r="FC55" s="222"/>
      <c r="FD55" s="222"/>
      <c r="FE55" s="222"/>
      <c r="FF55" s="222"/>
      <c r="FG55" s="222"/>
      <c r="FH55" s="222"/>
      <c r="FI55" s="222"/>
      <c r="FJ55" s="222"/>
      <c r="FK55" s="222"/>
      <c r="FL55" s="222"/>
      <c r="FM55" s="222"/>
      <c r="FN55" s="222"/>
      <c r="FO55" s="222"/>
      <c r="FP55" s="222"/>
      <c r="FQ55" s="222"/>
      <c r="FR55" s="222"/>
      <c r="FS55" s="222"/>
      <c r="FT55" s="222"/>
      <c r="FU55" s="222"/>
      <c r="FV55" s="222"/>
      <c r="FW55" s="222"/>
      <c r="FX55" s="222"/>
      <c r="FY55" s="222"/>
      <c r="FZ55" s="222"/>
      <c r="GA55" s="222"/>
      <c r="GB55" s="222"/>
      <c r="GC55" s="222"/>
      <c r="GD55" s="222"/>
      <c r="GE55" s="222"/>
      <c r="GF55" s="222"/>
      <c r="GG55" s="222"/>
      <c r="GH55" s="222"/>
      <c r="GI55" s="222"/>
      <c r="GJ55" s="222"/>
      <c r="GK55" s="222"/>
      <c r="GL55" s="222"/>
      <c r="GM55" s="222"/>
      <c r="GN55" s="222"/>
      <c r="GO55" s="222"/>
      <c r="GP55" s="222"/>
      <c r="GQ55" s="222"/>
      <c r="GR55" s="222"/>
      <c r="GS55" s="222"/>
      <c r="GT55" s="222"/>
      <c r="GU55" s="222"/>
      <c r="GV55" s="222"/>
      <c r="GW55" s="222"/>
      <c r="GX55" s="222"/>
      <c r="GY55" s="222"/>
      <c r="GZ55" s="222"/>
      <c r="HA55" s="222"/>
      <c r="HB55" s="222"/>
      <c r="HC55" s="222"/>
      <c r="HD55" s="222"/>
      <c r="HE55" s="222"/>
      <c r="HF55" s="222"/>
      <c r="HG55" s="222"/>
      <c r="HH55" s="222"/>
      <c r="HI55" s="222"/>
      <c r="HJ55" s="222"/>
      <c r="HK55" s="222"/>
      <c r="HL55" s="222"/>
      <c r="HM55" s="222"/>
      <c r="HN55" s="222"/>
      <c r="HO55" s="222"/>
      <c r="HP55" s="222"/>
      <c r="HQ55" s="222"/>
      <c r="HR55" s="222"/>
      <c r="HS55" s="222"/>
      <c r="HT55" s="222"/>
      <c r="HU55" s="222"/>
      <c r="HV55" s="222"/>
      <c r="HW55" s="222"/>
      <c r="HX55" s="222"/>
      <c r="HY55" s="222"/>
      <c r="HZ55" s="222"/>
      <c r="IA55" s="222"/>
      <c r="IB55" s="222"/>
      <c r="IC55" s="222"/>
      <c r="ID55" s="222"/>
      <c r="IE55" s="222"/>
      <c r="IF55" s="222"/>
      <c r="IG55" s="222"/>
      <c r="IH55" s="222"/>
      <c r="II55" s="222"/>
      <c r="IJ55" s="222"/>
      <c r="IK55" s="222"/>
      <c r="IL55" s="222"/>
      <c r="IM55" s="222"/>
      <c r="IN55" s="222"/>
      <c r="IO55" s="222"/>
      <c r="IP55" s="222"/>
      <c r="IQ55" s="222"/>
      <c r="IR55" s="222"/>
      <c r="IS55" s="222"/>
      <c r="IT55" s="222"/>
      <c r="IU55" s="222"/>
      <c r="IV55" s="222"/>
      <c r="IW55" s="222"/>
      <c r="IX55" s="222"/>
      <c r="IY55" s="222"/>
      <c r="IZ55" s="222"/>
      <c r="JA55" s="222"/>
      <c r="JB55" s="222"/>
      <c r="JC55" s="222"/>
      <c r="JD55" s="222"/>
      <c r="JE55" s="222"/>
      <c r="JF55" s="222"/>
      <c r="JG55" s="222"/>
      <c r="JH55" s="222"/>
      <c r="JI55" s="222"/>
    </row>
    <row r="56" spans="1:269" ht="18.75" customHeight="1" x14ac:dyDescent="0.3">
      <c r="A56" s="1425"/>
      <c r="B56" s="1398"/>
      <c r="C56" s="1506"/>
      <c r="D56" s="132"/>
      <c r="E56" s="255"/>
      <c r="F56" s="256"/>
      <c r="G56" s="257"/>
      <c r="H56" s="521"/>
      <c r="I56" s="258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9"/>
      <c r="X56" s="174"/>
      <c r="Y56" s="174"/>
      <c r="Z56" s="174"/>
      <c r="AA56" s="257"/>
      <c r="AB56" s="207"/>
      <c r="AC56" s="177"/>
      <c r="AD56" s="261"/>
      <c r="AE56" s="261"/>
      <c r="AF56" s="262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190"/>
      <c r="AT56" s="190"/>
      <c r="AU56" s="206"/>
      <c r="AV56" s="263"/>
      <c r="AW56" s="264"/>
      <c r="AX56" s="183"/>
      <c r="AY56" s="265"/>
      <c r="AZ56" s="217"/>
      <c r="BA56" s="266"/>
      <c r="BB56" s="267"/>
      <c r="BC56" s="268"/>
      <c r="BD56" s="124"/>
      <c r="BE56" s="124"/>
      <c r="BF56" s="266"/>
      <c r="BG56" s="269"/>
      <c r="BH56" s="259"/>
      <c r="BI56" s="217"/>
      <c r="BJ56" s="270"/>
      <c r="BK56" s="287"/>
      <c r="BL56" s="271"/>
      <c r="BM56" s="257"/>
      <c r="BN56" s="257"/>
      <c r="BO56" s="260"/>
      <c r="BP56" s="260"/>
      <c r="BQ56" s="39"/>
      <c r="BR56" s="5"/>
      <c r="BS56" s="272"/>
      <c r="BT56" s="273"/>
      <c r="BU56" s="249"/>
      <c r="BV56" s="250"/>
      <c r="BW56" s="250"/>
      <c r="BX56" s="250"/>
      <c r="BY56" s="197"/>
      <c r="BZ56" s="202"/>
      <c r="CA56" s="202"/>
      <c r="CB56" s="220"/>
      <c r="CC56" s="220"/>
      <c r="CD56" s="202"/>
      <c r="CE56" s="274"/>
      <c r="CF56" s="220"/>
      <c r="CG56" s="220"/>
      <c r="CH56" s="220"/>
      <c r="CI56" s="251"/>
      <c r="CJ56" s="260"/>
      <c r="CK56" s="39"/>
      <c r="CL56" s="5"/>
      <c r="CM56" s="272"/>
      <c r="CN56" s="273"/>
      <c r="CO56" s="249"/>
      <c r="CP56" s="250"/>
      <c r="CQ56" s="250"/>
      <c r="CR56" s="250"/>
      <c r="CS56" s="197"/>
      <c r="CT56" s="202"/>
      <c r="CU56" s="202"/>
      <c r="CV56" s="220"/>
      <c r="CW56" s="220"/>
      <c r="CX56" s="202"/>
      <c r="CY56" s="274"/>
      <c r="CZ56" s="220"/>
      <c r="DA56" s="220"/>
      <c r="DB56" s="220"/>
      <c r="DC56" s="251"/>
      <c r="DD56" s="260"/>
      <c r="DE56" s="39"/>
      <c r="DF56" s="5"/>
      <c r="DG56" s="272"/>
      <c r="DH56" s="273"/>
      <c r="DI56" s="249"/>
      <c r="DJ56" s="250"/>
      <c r="DK56" s="250"/>
      <c r="DL56" s="250"/>
      <c r="DM56" s="197"/>
      <c r="DN56" s="202"/>
      <c r="DO56" s="202"/>
      <c r="DP56" s="220"/>
      <c r="DQ56" s="220"/>
      <c r="DR56" s="202"/>
      <c r="DS56" s="274"/>
      <c r="DT56" s="220"/>
      <c r="DU56" s="220"/>
      <c r="DV56" s="220"/>
      <c r="DW56" s="251"/>
      <c r="DX56" s="222"/>
      <c r="DY56" s="222"/>
      <c r="DZ56" s="222"/>
      <c r="EA56" s="222"/>
      <c r="EB56" s="222"/>
      <c r="EC56" s="222"/>
      <c r="ED56" s="222"/>
      <c r="EE56" s="222"/>
      <c r="EF56" s="222"/>
      <c r="EG56" s="222"/>
      <c r="EH56" s="222"/>
      <c r="EI56" s="222"/>
      <c r="EJ56" s="222"/>
      <c r="EK56" s="222"/>
      <c r="EL56" s="222"/>
      <c r="EM56" s="222"/>
      <c r="EN56" s="222"/>
      <c r="EO56" s="222"/>
      <c r="EP56" s="222"/>
      <c r="EQ56" s="222"/>
      <c r="ER56" s="222"/>
      <c r="ES56" s="222"/>
      <c r="ET56" s="222"/>
      <c r="EU56" s="222"/>
      <c r="EV56" s="222"/>
      <c r="EW56" s="222"/>
      <c r="EX56" s="222"/>
      <c r="EY56" s="222"/>
      <c r="EZ56" s="222"/>
      <c r="FA56" s="222"/>
      <c r="FB56" s="222"/>
      <c r="FC56" s="222"/>
      <c r="FD56" s="222"/>
      <c r="FE56" s="222"/>
      <c r="FF56" s="222"/>
      <c r="FG56" s="222"/>
      <c r="FH56" s="222"/>
      <c r="FI56" s="222"/>
      <c r="FJ56" s="222"/>
      <c r="FK56" s="222"/>
      <c r="FL56" s="222"/>
      <c r="FM56" s="222"/>
      <c r="FN56" s="222"/>
      <c r="FO56" s="222"/>
      <c r="FP56" s="222"/>
      <c r="FQ56" s="222"/>
      <c r="FR56" s="222"/>
      <c r="FS56" s="222"/>
      <c r="FT56" s="222"/>
      <c r="FU56" s="222"/>
      <c r="FV56" s="222"/>
      <c r="FW56" s="222"/>
      <c r="FX56" s="222"/>
      <c r="FY56" s="222"/>
      <c r="FZ56" s="222"/>
      <c r="GA56" s="222"/>
      <c r="GB56" s="222"/>
      <c r="GC56" s="222"/>
      <c r="GD56" s="222"/>
      <c r="GE56" s="222"/>
      <c r="GF56" s="222"/>
      <c r="GG56" s="222"/>
      <c r="GH56" s="222"/>
      <c r="GI56" s="222"/>
      <c r="GJ56" s="222"/>
      <c r="GK56" s="222"/>
      <c r="GL56" s="222"/>
      <c r="GM56" s="222"/>
      <c r="GN56" s="222"/>
      <c r="GO56" s="222"/>
      <c r="GP56" s="222"/>
      <c r="GQ56" s="222"/>
      <c r="GR56" s="222"/>
      <c r="GS56" s="222"/>
      <c r="GT56" s="222"/>
      <c r="GU56" s="222"/>
      <c r="GV56" s="222"/>
      <c r="GW56" s="222"/>
      <c r="GX56" s="222"/>
      <c r="GY56" s="222"/>
      <c r="GZ56" s="222"/>
      <c r="HA56" s="222"/>
      <c r="HB56" s="222"/>
      <c r="HC56" s="222"/>
      <c r="HD56" s="222"/>
      <c r="HE56" s="222"/>
      <c r="HF56" s="222"/>
      <c r="HG56" s="222"/>
      <c r="HH56" s="222"/>
      <c r="HI56" s="222"/>
      <c r="HJ56" s="222"/>
      <c r="HK56" s="222"/>
      <c r="HL56" s="222"/>
      <c r="HM56" s="222"/>
      <c r="HN56" s="222"/>
      <c r="HO56" s="222"/>
      <c r="HP56" s="222"/>
      <c r="HQ56" s="222"/>
      <c r="HR56" s="222"/>
      <c r="HS56" s="222"/>
      <c r="HT56" s="222"/>
      <c r="HU56" s="222"/>
      <c r="HV56" s="222"/>
      <c r="HW56" s="222"/>
      <c r="HX56" s="222"/>
      <c r="HY56" s="222"/>
      <c r="HZ56" s="222"/>
      <c r="IA56" s="222"/>
      <c r="IB56" s="222"/>
      <c r="IC56" s="222"/>
      <c r="ID56" s="222"/>
      <c r="IE56" s="222"/>
      <c r="IF56" s="222"/>
      <c r="IG56" s="222"/>
      <c r="IH56" s="222"/>
      <c r="II56" s="222"/>
      <c r="IJ56" s="222"/>
      <c r="IK56" s="222"/>
      <c r="IL56" s="222"/>
      <c r="IM56" s="222"/>
      <c r="IN56" s="222"/>
      <c r="IO56" s="222"/>
      <c r="IP56" s="222"/>
      <c r="IQ56" s="222"/>
      <c r="IR56" s="222"/>
      <c r="IS56" s="222"/>
      <c r="IT56" s="222"/>
      <c r="IU56" s="222"/>
      <c r="IV56" s="222"/>
      <c r="IW56" s="222"/>
      <c r="IX56" s="222"/>
      <c r="IY56" s="222"/>
      <c r="IZ56" s="222"/>
      <c r="JA56" s="222"/>
      <c r="JB56" s="222"/>
      <c r="JC56" s="222"/>
      <c r="JD56" s="222"/>
      <c r="JE56" s="222"/>
      <c r="JF56" s="222"/>
      <c r="JG56" s="222"/>
      <c r="JH56" s="222"/>
      <c r="JI56" s="222"/>
    </row>
    <row r="57" spans="1:269" ht="24.6" customHeight="1" x14ac:dyDescent="0.3">
      <c r="A57" s="1446" t="s">
        <v>443</v>
      </c>
      <c r="B57" s="1447" t="s">
        <v>108</v>
      </c>
      <c r="C57" s="1507" t="s">
        <v>522</v>
      </c>
      <c r="D57" s="1448" t="s">
        <v>429</v>
      </c>
      <c r="E57" s="1449">
        <v>16</v>
      </c>
      <c r="F57" s="1450"/>
      <c r="G57" s="1451">
        <f>IF(ISBLANK(D57),"",2)</f>
        <v>2</v>
      </c>
      <c r="H57" s="1452">
        <f t="shared" ref="H57" si="250">SUM(E57:G57)</f>
        <v>18</v>
      </c>
      <c r="I57" s="1453">
        <v>1</v>
      </c>
      <c r="J57" s="1454"/>
      <c r="K57" s="1455"/>
      <c r="L57" s="1455"/>
      <c r="M57" s="1456"/>
      <c r="N57" s="1456"/>
      <c r="O57" s="1456"/>
      <c r="P57" s="1456"/>
      <c r="Q57" s="1456"/>
      <c r="R57" s="1456"/>
      <c r="S57" s="1456"/>
      <c r="T57" s="1455"/>
      <c r="U57" s="1455"/>
      <c r="V57" s="1455"/>
      <c r="W57" s="1457"/>
      <c r="X57" s="1457"/>
      <c r="Y57" s="1458">
        <f t="shared" ref="Y57" si="251">SUM(I57:X57)</f>
        <v>1</v>
      </c>
      <c r="Z57" s="1459" t="str">
        <f>IF(Y57=0,"-",IF(Y57&lt;4,"Točno!",IF(Y57&gt;4,"Previše sati!","Netočno!")))</f>
        <v>Točno!</v>
      </c>
      <c r="AA57" s="1456"/>
      <c r="AB57" s="1460">
        <f t="shared" ref="AB57" si="252">(H57+Y57+AA57)</f>
        <v>19</v>
      </c>
      <c r="AC57" s="1461" t="str">
        <f>IF(AB57=0,"-",IF(AB57&lt;16,"Nepuno!",IF(AB57&gt;20,"Previše sati!","Puno!")))</f>
        <v>Puno!</v>
      </c>
      <c r="AD57" s="1462"/>
      <c r="AE57" s="1462"/>
      <c r="AF57" s="1462">
        <v>2</v>
      </c>
      <c r="AG57" s="1456"/>
      <c r="AH57" s="1456"/>
      <c r="AI57" s="1455"/>
      <c r="AJ57" s="1455"/>
      <c r="AK57" s="1455"/>
      <c r="AL57" s="1456">
        <v>1</v>
      </c>
      <c r="AM57" s="1456"/>
      <c r="AN57" s="1456"/>
      <c r="AO57" s="1456"/>
      <c r="AP57" s="1456"/>
      <c r="AQ57" s="1456"/>
      <c r="AR57" s="1456"/>
      <c r="AS57" s="1457"/>
      <c r="AT57" s="1457"/>
      <c r="AU57" s="1456"/>
      <c r="AV57" s="1463">
        <f>SUM(AD57:AU57)</f>
        <v>3</v>
      </c>
      <c r="AW57" s="1464">
        <f>(BJ57-AB57)</f>
        <v>3</v>
      </c>
      <c r="AX57" s="1465" t="str">
        <f>IF(AV57&lt;1,"Netočno!",IF(AV57&lt;AW57,"Premalo sati!",IF(AV57&gt;AW57,"Previše sati!","Točno!""")))</f>
        <v>Točno!"</v>
      </c>
      <c r="AY57" s="1466">
        <f>(AW57-AV57)</f>
        <v>0</v>
      </c>
      <c r="AZ57" s="1467">
        <f>(AB57+AV57)</f>
        <v>22</v>
      </c>
      <c r="BA57" s="1468">
        <f>(E57+F57)*30/60</f>
        <v>8</v>
      </c>
      <c r="BB57" s="1469">
        <f>CEILING(BA57, 0.5)</f>
        <v>8</v>
      </c>
      <c r="BC57" s="1470">
        <f>IF(ISBLANK(D57),"0",2)</f>
        <v>2</v>
      </c>
      <c r="BD57" s="1471">
        <f>(W57+AS57)</f>
        <v>0</v>
      </c>
      <c r="BE57" s="1471">
        <f>(AT57+X57)</f>
        <v>0</v>
      </c>
      <c r="BF57" s="1472">
        <f>IF(AZ57=0,"-",BH57-AZ57-BB57-BC57-BD57-BE57-AY57)</f>
        <v>8</v>
      </c>
      <c r="BG57" s="1473">
        <f>IF(AB57=0,"0",BH57-AZ57-AY57)</f>
        <v>18</v>
      </c>
      <c r="BH57" s="1474" t="str">
        <f>IF(AB57=0,"-",IF(AB57&gt;15,"40",AB57*40/18))</f>
        <v>40</v>
      </c>
      <c r="BI57" s="1467">
        <f>IF(BH57=0,"-",AZ57+BG57)</f>
        <v>40</v>
      </c>
      <c r="BJ57" s="1475">
        <f>ROUND(22*BH57/40,0)</f>
        <v>22</v>
      </c>
      <c r="BK57" s="1476" t="str">
        <f>IF(BI57=0,"0",IF(BI57&gt;40,"PREKOVREMENO",IF(BI57=40,"PUNO","NEPUNO")))</f>
        <v>PUNO</v>
      </c>
      <c r="BL57" s="1477"/>
      <c r="BM57" s="1478">
        <v>0</v>
      </c>
      <c r="BN57" s="1478">
        <f>(BM57*0.5)</f>
        <v>0</v>
      </c>
      <c r="BO57" s="1479">
        <f>(BM57+BN57)</f>
        <v>0</v>
      </c>
      <c r="BP57" s="861"/>
      <c r="CA57" s="3"/>
      <c r="CB57" s="3"/>
      <c r="CC57" s="3"/>
      <c r="CD57" s="3"/>
      <c r="CJ57" s="861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DD57" s="861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X57" s="222"/>
      <c r="DY57" s="222"/>
      <c r="DZ57" s="222"/>
      <c r="EA57" s="222"/>
      <c r="EB57" s="222"/>
      <c r="EC57" s="222"/>
      <c r="ED57" s="222"/>
      <c r="EE57" s="222"/>
      <c r="EF57" s="222"/>
      <c r="EG57" s="222"/>
      <c r="EH57" s="222"/>
      <c r="EI57" s="222"/>
      <c r="EJ57" s="222"/>
      <c r="EK57" s="222"/>
      <c r="EL57" s="222"/>
      <c r="EM57" s="222"/>
      <c r="EN57" s="222"/>
      <c r="EO57" s="222"/>
      <c r="EP57" s="222"/>
      <c r="EQ57" s="222"/>
      <c r="ER57" s="222"/>
      <c r="ES57" s="222"/>
      <c r="ET57" s="222"/>
      <c r="EU57" s="222"/>
      <c r="EV57" s="222"/>
      <c r="EW57" s="222"/>
      <c r="EX57" s="222"/>
      <c r="EY57" s="222"/>
      <c r="EZ57" s="222"/>
      <c r="FA57" s="222"/>
      <c r="FB57" s="222"/>
      <c r="FC57" s="222"/>
      <c r="FD57" s="222"/>
      <c r="FE57" s="222"/>
      <c r="FF57" s="222"/>
      <c r="FG57" s="222"/>
      <c r="FH57" s="222"/>
      <c r="FI57" s="222"/>
      <c r="FJ57" s="222"/>
      <c r="FK57" s="222"/>
      <c r="FL57" s="222"/>
      <c r="FM57" s="222"/>
      <c r="FN57" s="222"/>
      <c r="FO57" s="222"/>
      <c r="FP57" s="222"/>
      <c r="FQ57" s="222"/>
      <c r="FR57" s="222"/>
      <c r="FS57" s="222"/>
      <c r="FT57" s="222"/>
      <c r="FU57" s="222"/>
      <c r="FV57" s="222"/>
      <c r="FW57" s="222"/>
      <c r="FX57" s="222"/>
      <c r="FY57" s="222"/>
      <c r="FZ57" s="222"/>
      <c r="GA57" s="222"/>
      <c r="GB57" s="222"/>
      <c r="GC57" s="222"/>
      <c r="GD57" s="222"/>
      <c r="GE57" s="222"/>
      <c r="GF57" s="222"/>
      <c r="GG57" s="222"/>
      <c r="GH57" s="222"/>
      <c r="GI57" s="222"/>
      <c r="GJ57" s="222"/>
      <c r="GK57" s="222"/>
      <c r="GL57" s="222"/>
      <c r="GM57" s="222"/>
      <c r="GN57" s="222"/>
      <c r="GO57" s="222"/>
      <c r="GP57" s="222"/>
      <c r="GQ57" s="222"/>
      <c r="GR57" s="222"/>
      <c r="GS57" s="222"/>
      <c r="GT57" s="222"/>
      <c r="GU57" s="222"/>
      <c r="GV57" s="222"/>
      <c r="GW57" s="222"/>
      <c r="GX57" s="222"/>
      <c r="GY57" s="222"/>
      <c r="GZ57" s="222"/>
      <c r="HA57" s="222"/>
      <c r="HB57" s="222"/>
      <c r="HC57" s="222"/>
      <c r="HD57" s="222"/>
      <c r="HE57" s="222"/>
      <c r="HF57" s="222"/>
      <c r="HG57" s="222"/>
      <c r="HH57" s="222"/>
      <c r="HI57" s="222"/>
      <c r="HJ57" s="222"/>
      <c r="HK57" s="222"/>
      <c r="HL57" s="222"/>
      <c r="HM57" s="222"/>
      <c r="HN57" s="222"/>
      <c r="HO57" s="222"/>
      <c r="HP57" s="222"/>
      <c r="HQ57" s="222"/>
      <c r="HR57" s="222"/>
      <c r="HS57" s="222"/>
      <c r="HT57" s="222"/>
      <c r="HU57" s="222"/>
      <c r="HV57" s="222"/>
      <c r="HW57" s="222"/>
      <c r="HX57" s="222"/>
      <c r="HY57" s="222"/>
      <c r="HZ57" s="222"/>
      <c r="IA57" s="222"/>
      <c r="IB57" s="222"/>
      <c r="IC57" s="222"/>
      <c r="ID57" s="222"/>
      <c r="IE57" s="222"/>
      <c r="IF57" s="222"/>
      <c r="IG57" s="222"/>
      <c r="IH57" s="222"/>
      <c r="II57" s="222"/>
      <c r="IJ57" s="222"/>
      <c r="IK57" s="222"/>
      <c r="IL57" s="222"/>
      <c r="IM57" s="222"/>
      <c r="IN57" s="222"/>
      <c r="IO57" s="222"/>
      <c r="IP57" s="222"/>
      <c r="IQ57" s="222"/>
      <c r="IR57" s="222"/>
      <c r="IS57" s="222"/>
      <c r="IT57" s="222"/>
      <c r="IU57" s="222"/>
      <c r="IV57" s="222"/>
      <c r="IW57" s="222"/>
      <c r="IX57" s="222"/>
      <c r="IY57" s="222"/>
      <c r="IZ57" s="222"/>
      <c r="JA57" s="222"/>
      <c r="JB57" s="222"/>
      <c r="JC57" s="222"/>
      <c r="JD57" s="222"/>
      <c r="JE57" s="222"/>
      <c r="JF57" s="222"/>
      <c r="JG57" s="222"/>
      <c r="JH57" s="222"/>
      <c r="JI57" s="222"/>
    </row>
    <row r="58" spans="1:269" s="1495" customFormat="1" ht="20.399999999999999" x14ac:dyDescent="0.3">
      <c r="A58" s="1480" t="s">
        <v>382</v>
      </c>
      <c r="B58" s="1400" t="s">
        <v>108</v>
      </c>
      <c r="C58" s="1508" t="s">
        <v>523</v>
      </c>
      <c r="D58" s="1481" t="s">
        <v>524</v>
      </c>
      <c r="E58" s="527">
        <v>14</v>
      </c>
      <c r="F58" s="530"/>
      <c r="G58" s="531">
        <f>IF(ISBLANK(D58),"",2)</f>
        <v>2</v>
      </c>
      <c r="H58" s="1482">
        <f t="shared" ref="H58" si="253">SUM(E58:G58)</f>
        <v>16</v>
      </c>
      <c r="I58" s="532">
        <v>2</v>
      </c>
      <c r="J58" s="1483"/>
      <c r="K58" s="1484"/>
      <c r="L58" s="1484"/>
      <c r="M58" s="533"/>
      <c r="N58" s="533"/>
      <c r="O58" s="533"/>
      <c r="P58" s="533"/>
      <c r="Q58" s="533"/>
      <c r="R58" s="533"/>
      <c r="S58" s="533"/>
      <c r="T58" s="1484"/>
      <c r="U58" s="1484"/>
      <c r="V58" s="1484"/>
      <c r="W58" s="534"/>
      <c r="X58" s="534"/>
      <c r="Y58" s="1485">
        <f t="shared" si="241"/>
        <v>2</v>
      </c>
      <c r="Z58" s="1486" t="str">
        <f>IF(Y58=0,"-",IF(Y58&lt;4,"Točno!",IF(Y58&gt;4,"Previše sati!","Netočno!")))</f>
        <v>Točno!</v>
      </c>
      <c r="AA58" s="533"/>
      <c r="AB58" s="1487">
        <f t="shared" ref="AB58" si="254">(H58+Y58+AA58)</f>
        <v>18</v>
      </c>
      <c r="AC58" s="535" t="str">
        <f>IF(AB58=0,"-",IF(AB58&lt;16,"Nepuno!",IF(AB58&gt;20,"Previše sati!","Puno!")))</f>
        <v>Puno!</v>
      </c>
      <c r="AD58" s="537"/>
      <c r="AE58" s="537"/>
      <c r="AF58" s="537">
        <v>2</v>
      </c>
      <c r="AG58" s="533"/>
      <c r="AH58" s="533"/>
      <c r="AI58" s="1484"/>
      <c r="AJ58" s="1484"/>
      <c r="AK58" s="1484"/>
      <c r="AL58" s="533"/>
      <c r="AM58" s="533"/>
      <c r="AN58" s="533"/>
      <c r="AO58" s="533"/>
      <c r="AP58" s="533"/>
      <c r="AQ58" s="533"/>
      <c r="AR58" s="533"/>
      <c r="AS58" s="534"/>
      <c r="AT58" s="534"/>
      <c r="AU58" s="533"/>
      <c r="AV58" s="538">
        <f>SUM(AD58:AU58)</f>
        <v>2</v>
      </c>
      <c r="AW58" s="539">
        <f>(BJ58-AB58)</f>
        <v>4</v>
      </c>
      <c r="AX58" s="540" t="str">
        <f>IF(AV58&lt;1,"Netočno!",IF(AV58&lt;AW58,"Premalo sati!",IF(AV58&gt;AW58,"Previše sati!","Točno!""")))</f>
        <v>Premalo sati!</v>
      </c>
      <c r="AY58" s="541">
        <f>(AW58-AV58)</f>
        <v>2</v>
      </c>
      <c r="AZ58" s="1293">
        <f>(AB58+AV58)</f>
        <v>20</v>
      </c>
      <c r="BA58" s="1488">
        <f>(E58+F58)*30/60</f>
        <v>7</v>
      </c>
      <c r="BB58" s="543">
        <f>CEILING(BA58, 0.5)</f>
        <v>7</v>
      </c>
      <c r="BC58" s="544">
        <f>IF(ISBLANK(D58),"0",2)</f>
        <v>2</v>
      </c>
      <c r="BD58" s="545">
        <f>(W58+AS58)</f>
        <v>0</v>
      </c>
      <c r="BE58" s="545">
        <f>(AT58+X58)</f>
        <v>0</v>
      </c>
      <c r="BF58" s="542">
        <f>IF(AZ58=0,"-",BH58-AZ58-BB58-BC58-BD58-BE58-AY58)</f>
        <v>9</v>
      </c>
      <c r="BG58" s="1489">
        <f>IF(AB58=0,"0",BH58-AZ58-AY58)</f>
        <v>18</v>
      </c>
      <c r="BH58" s="534" t="str">
        <f>IF(AB58=0,"-",IF(AB58&gt;15,"40",AB58*40/18))</f>
        <v>40</v>
      </c>
      <c r="BI58" s="1293">
        <f>IF(BH58=0,"-",AZ58+BG58)</f>
        <v>38</v>
      </c>
      <c r="BJ58" s="547">
        <f>ROUND(22*BH58/40,0)</f>
        <v>22</v>
      </c>
      <c r="BK58" s="1490" t="str">
        <f>IF(BI58=0,"0",IF(BI58&gt;40,"PREKOVREMENO",IF(BI58=40,"PUNO","NEPUNO")))</f>
        <v>NEPUNO</v>
      </c>
      <c r="BL58" s="1491"/>
      <c r="BM58" s="1492">
        <v>0</v>
      </c>
      <c r="BN58" s="1492">
        <f>(BM58*0.5)</f>
        <v>0</v>
      </c>
      <c r="BO58" s="1493">
        <f>(BM58+BN58)</f>
        <v>0</v>
      </c>
      <c r="BP58" s="1494"/>
      <c r="BQ58" s="529"/>
      <c r="BR58" s="529"/>
      <c r="BS58" s="529"/>
      <c r="BT58" s="529"/>
      <c r="BU58" s="529"/>
      <c r="BV58" s="529"/>
      <c r="BW58" s="529"/>
      <c r="BX58" s="529"/>
      <c r="BY58" s="529"/>
      <c r="BZ58" s="529"/>
      <c r="CA58" s="529"/>
      <c r="CB58" s="529"/>
      <c r="CC58" s="529"/>
      <c r="CD58" s="529"/>
      <c r="CJ58" s="1494"/>
      <c r="CK58" s="529"/>
      <c r="CL58" s="529"/>
      <c r="CM58" s="529"/>
      <c r="CN58" s="529"/>
      <c r="CO58" s="529"/>
      <c r="CP58" s="529"/>
      <c r="CQ58" s="529"/>
      <c r="CR58" s="529"/>
      <c r="CS58" s="529"/>
      <c r="CT58" s="529"/>
      <c r="CU58" s="529"/>
      <c r="CV58" s="529"/>
      <c r="CW58" s="529"/>
      <c r="CX58" s="529"/>
      <c r="DD58" s="1494"/>
      <c r="DE58" s="529"/>
      <c r="DF58" s="529"/>
      <c r="DG58" s="529"/>
      <c r="DH58" s="529"/>
      <c r="DI58" s="529"/>
      <c r="DJ58" s="529"/>
      <c r="DK58" s="529"/>
      <c r="DL58" s="529"/>
      <c r="DM58" s="529"/>
      <c r="DN58" s="529"/>
      <c r="DO58" s="529"/>
      <c r="DP58" s="529"/>
      <c r="DQ58" s="529"/>
      <c r="DR58" s="529"/>
      <c r="DX58" s="1496"/>
      <c r="DY58" s="1496"/>
      <c r="DZ58" s="1496"/>
      <c r="EA58" s="1496"/>
      <c r="EB58" s="1496"/>
      <c r="EC58" s="1496"/>
      <c r="ED58" s="1496"/>
      <c r="EE58" s="1496"/>
      <c r="EF58" s="1496"/>
      <c r="EG58" s="1496"/>
      <c r="EH58" s="1496"/>
      <c r="EI58" s="1496"/>
      <c r="EJ58" s="1496"/>
      <c r="EK58" s="1496"/>
      <c r="EL58" s="1496"/>
      <c r="EM58" s="1496"/>
      <c r="EN58" s="1496"/>
      <c r="EO58" s="1496"/>
      <c r="EP58" s="1496"/>
      <c r="EQ58" s="1496"/>
      <c r="ER58" s="1496"/>
      <c r="ES58" s="1496"/>
      <c r="ET58" s="1496"/>
      <c r="EU58" s="1496"/>
      <c r="EV58" s="1496"/>
      <c r="EW58" s="1496"/>
      <c r="EX58" s="1496"/>
      <c r="EY58" s="1496"/>
      <c r="EZ58" s="1496"/>
      <c r="FA58" s="1496"/>
      <c r="FB58" s="1496"/>
      <c r="FC58" s="1496"/>
      <c r="FD58" s="1496"/>
      <c r="FE58" s="1496"/>
      <c r="FF58" s="1496"/>
      <c r="FG58" s="1496"/>
      <c r="FH58" s="1496"/>
      <c r="FI58" s="1496"/>
      <c r="FJ58" s="1496"/>
      <c r="FK58" s="1496"/>
      <c r="FL58" s="1496"/>
      <c r="FM58" s="1496"/>
      <c r="FN58" s="1496"/>
      <c r="FO58" s="1496"/>
      <c r="FP58" s="1496"/>
      <c r="FQ58" s="1496"/>
      <c r="FR58" s="1496"/>
      <c r="FS58" s="1496"/>
      <c r="FT58" s="1496"/>
      <c r="FU58" s="1496"/>
      <c r="FV58" s="1496"/>
      <c r="FW58" s="1496"/>
      <c r="FX58" s="1496"/>
      <c r="FY58" s="1496"/>
      <c r="FZ58" s="1496"/>
      <c r="GA58" s="1496"/>
      <c r="GB58" s="1496"/>
      <c r="GC58" s="1496"/>
      <c r="GD58" s="1496"/>
      <c r="GE58" s="1496"/>
      <c r="GF58" s="1496"/>
      <c r="GG58" s="1496"/>
      <c r="GH58" s="1496"/>
      <c r="GI58" s="1496"/>
      <c r="GJ58" s="1496"/>
      <c r="GK58" s="1496"/>
      <c r="GL58" s="1496"/>
      <c r="GM58" s="1496"/>
      <c r="GN58" s="1496"/>
      <c r="GO58" s="1496"/>
      <c r="GP58" s="1496"/>
      <c r="GQ58" s="1496"/>
      <c r="GR58" s="1496"/>
      <c r="GS58" s="1496"/>
      <c r="GT58" s="1496"/>
      <c r="GU58" s="1496"/>
      <c r="GV58" s="1496"/>
      <c r="GW58" s="1496"/>
      <c r="GX58" s="1496"/>
      <c r="GY58" s="1496"/>
      <c r="GZ58" s="1496"/>
      <c r="HA58" s="1496"/>
      <c r="HB58" s="1496"/>
      <c r="HC58" s="1496"/>
      <c r="HD58" s="1496"/>
      <c r="HE58" s="1496"/>
      <c r="HF58" s="1496"/>
      <c r="HG58" s="1496"/>
      <c r="HH58" s="1496"/>
      <c r="HI58" s="1496"/>
      <c r="HJ58" s="1496"/>
      <c r="HK58" s="1496"/>
      <c r="HL58" s="1496"/>
      <c r="HM58" s="1496"/>
      <c r="HN58" s="1496"/>
      <c r="HO58" s="1496"/>
      <c r="HP58" s="1496"/>
      <c r="HQ58" s="1496"/>
      <c r="HR58" s="1496"/>
      <c r="HS58" s="1496"/>
      <c r="HT58" s="1496"/>
      <c r="HU58" s="1496"/>
      <c r="HV58" s="1496"/>
      <c r="HW58" s="1496"/>
      <c r="HX58" s="1496"/>
      <c r="HY58" s="1496"/>
      <c r="HZ58" s="1496"/>
      <c r="IA58" s="1496"/>
      <c r="IB58" s="1496"/>
      <c r="IC58" s="1496"/>
      <c r="ID58" s="1496"/>
      <c r="IE58" s="1496"/>
      <c r="IF58" s="1496"/>
      <c r="IG58" s="1496"/>
      <c r="IH58" s="1496"/>
      <c r="II58" s="1496"/>
      <c r="IJ58" s="1496"/>
      <c r="IK58" s="1496"/>
      <c r="IL58" s="1496"/>
      <c r="IM58" s="1496"/>
      <c r="IN58" s="1496"/>
      <c r="IO58" s="1496"/>
      <c r="IP58" s="1496"/>
      <c r="IQ58" s="1496"/>
      <c r="IR58" s="1496"/>
      <c r="IS58" s="1496"/>
      <c r="IT58" s="1496"/>
      <c r="IU58" s="1496"/>
      <c r="IV58" s="1496"/>
      <c r="IW58" s="1496"/>
      <c r="IX58" s="1496"/>
      <c r="IY58" s="1496"/>
      <c r="IZ58" s="1496"/>
      <c r="JA58" s="1496"/>
      <c r="JB58" s="1496"/>
      <c r="JC58" s="1496"/>
      <c r="JD58" s="1496"/>
      <c r="JE58" s="1496"/>
      <c r="JF58" s="1496"/>
      <c r="JG58" s="1496"/>
      <c r="JH58" s="1496"/>
      <c r="JI58" s="1496"/>
    </row>
    <row r="59" spans="1:269" s="39" customFormat="1" ht="19.5" customHeight="1" x14ac:dyDescent="0.3">
      <c r="A59" s="1425"/>
      <c r="B59" s="1398"/>
      <c r="C59" s="1509"/>
      <c r="D59" s="132"/>
      <c r="E59" s="26"/>
      <c r="F59" s="256"/>
      <c r="G59" s="257"/>
      <c r="H59" s="521"/>
      <c r="I59" s="27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9"/>
      <c r="X59" s="259"/>
      <c r="Y59" s="174"/>
      <c r="Z59" s="174"/>
      <c r="AA59" s="174"/>
      <c r="AB59" s="278"/>
      <c r="AC59" s="177"/>
      <c r="AD59" s="279"/>
      <c r="AE59" s="279"/>
      <c r="AF59" s="279"/>
      <c r="AG59" s="257"/>
      <c r="AH59" s="257"/>
      <c r="AI59" s="257"/>
      <c r="AJ59" s="257"/>
      <c r="AK59" s="257"/>
      <c r="AL59" s="257"/>
      <c r="AM59" s="257"/>
      <c r="AN59" s="257"/>
      <c r="AO59" s="257"/>
      <c r="AP59" s="257"/>
      <c r="AQ59" s="257"/>
      <c r="AR59" s="257"/>
      <c r="AS59" s="259"/>
      <c r="AT59" s="259"/>
      <c r="AU59" s="257"/>
      <c r="AV59" s="280"/>
      <c r="AW59" s="264"/>
      <c r="AX59" s="183"/>
      <c r="AY59" s="265"/>
      <c r="AZ59" s="217"/>
      <c r="BA59" s="134"/>
      <c r="BB59" s="267"/>
      <c r="BC59" s="268"/>
      <c r="BD59" s="124"/>
      <c r="BE59" s="124"/>
      <c r="BF59" s="266"/>
      <c r="BG59" s="282"/>
      <c r="BH59" s="259"/>
      <c r="BI59" s="283"/>
      <c r="BJ59" s="270"/>
      <c r="BK59" s="1231"/>
      <c r="BL59" s="839"/>
      <c r="BM59" s="257"/>
      <c r="BN59" s="257"/>
      <c r="BO59" s="260"/>
      <c r="BP59" s="260"/>
      <c r="BR59" s="5"/>
      <c r="BS59" s="284"/>
      <c r="BT59" s="273"/>
      <c r="BU59" s="285"/>
      <c r="BV59" s="197"/>
      <c r="BW59" s="250"/>
      <c r="BX59" s="250"/>
      <c r="BY59" s="197"/>
      <c r="BZ59" s="202"/>
      <c r="CA59" s="202"/>
      <c r="CB59" s="220"/>
      <c r="CC59" s="220"/>
      <c r="CD59" s="202"/>
      <c r="CE59" s="274"/>
      <c r="CF59" s="220"/>
      <c r="CG59" s="220"/>
      <c r="CH59" s="220"/>
      <c r="CI59" s="251"/>
      <c r="CJ59" s="260"/>
      <c r="CL59" s="5"/>
      <c r="CM59" s="284"/>
      <c r="CN59" s="273"/>
      <c r="CO59" s="285"/>
      <c r="CP59" s="197"/>
      <c r="CQ59" s="250"/>
      <c r="CR59" s="250"/>
      <c r="CS59" s="197"/>
      <c r="CT59" s="202"/>
      <c r="CU59" s="202"/>
      <c r="CV59" s="220"/>
      <c r="CW59" s="220"/>
      <c r="CX59" s="202"/>
      <c r="CY59" s="274"/>
      <c r="CZ59" s="220"/>
      <c r="DA59" s="220"/>
      <c r="DB59" s="220"/>
      <c r="DC59" s="251"/>
      <c r="DD59" s="260"/>
      <c r="DF59" s="5"/>
      <c r="DG59" s="284"/>
      <c r="DH59" s="273"/>
      <c r="DI59" s="285"/>
      <c r="DJ59" s="197"/>
      <c r="DK59" s="250"/>
      <c r="DL59" s="250"/>
      <c r="DM59" s="197"/>
      <c r="DN59" s="202"/>
      <c r="DO59" s="202"/>
      <c r="DP59" s="220"/>
      <c r="DQ59" s="220"/>
      <c r="DR59" s="202"/>
      <c r="DS59" s="274"/>
      <c r="DT59" s="220"/>
      <c r="DU59" s="220"/>
      <c r="DV59" s="220"/>
      <c r="DW59" s="251"/>
      <c r="DX59" s="202"/>
      <c r="DY59" s="202"/>
      <c r="DZ59" s="202"/>
      <c r="EA59" s="202"/>
      <c r="EB59" s="202"/>
      <c r="EC59" s="202"/>
      <c r="ED59" s="202"/>
      <c r="EE59" s="202"/>
      <c r="EF59" s="202"/>
      <c r="EG59" s="202"/>
      <c r="EH59" s="202"/>
      <c r="EI59" s="202"/>
      <c r="EJ59" s="202"/>
      <c r="EK59" s="202"/>
      <c r="EL59" s="202"/>
      <c r="EM59" s="202"/>
      <c r="EN59" s="202"/>
      <c r="EO59" s="202"/>
      <c r="EP59" s="202"/>
      <c r="EQ59" s="202"/>
      <c r="ER59" s="202"/>
      <c r="ES59" s="202"/>
      <c r="ET59" s="202"/>
      <c r="EU59" s="202"/>
      <c r="EV59" s="202"/>
      <c r="EW59" s="202"/>
      <c r="EX59" s="202"/>
      <c r="EY59" s="202"/>
      <c r="EZ59" s="202"/>
      <c r="FA59" s="202"/>
      <c r="FB59" s="202"/>
      <c r="FC59" s="202"/>
      <c r="FD59" s="202"/>
      <c r="FE59" s="202"/>
      <c r="FF59" s="202"/>
      <c r="FG59" s="202"/>
      <c r="FH59" s="202"/>
      <c r="FI59" s="202"/>
      <c r="FJ59" s="202"/>
      <c r="FK59" s="202"/>
      <c r="FL59" s="202"/>
      <c r="FM59" s="202"/>
      <c r="FN59" s="202"/>
      <c r="FO59" s="202"/>
      <c r="FP59" s="202"/>
      <c r="FQ59" s="202"/>
      <c r="FR59" s="202"/>
      <c r="FS59" s="202"/>
      <c r="FT59" s="202"/>
      <c r="FU59" s="202"/>
      <c r="FV59" s="202"/>
      <c r="FW59" s="202"/>
      <c r="FX59" s="202"/>
      <c r="FY59" s="202"/>
      <c r="FZ59" s="202"/>
      <c r="GA59" s="202"/>
      <c r="GB59" s="202"/>
      <c r="GC59" s="202"/>
      <c r="GD59" s="202"/>
      <c r="GE59" s="202"/>
      <c r="GF59" s="202"/>
      <c r="GG59" s="202"/>
      <c r="GH59" s="202"/>
      <c r="GI59" s="202"/>
      <c r="GJ59" s="202"/>
      <c r="GK59" s="202"/>
      <c r="GL59" s="202"/>
      <c r="GM59" s="202"/>
      <c r="GN59" s="202"/>
      <c r="GO59" s="202"/>
      <c r="GP59" s="202"/>
      <c r="GQ59" s="202"/>
      <c r="GR59" s="202"/>
      <c r="GS59" s="202"/>
      <c r="GT59" s="202"/>
      <c r="GU59" s="202"/>
      <c r="GV59" s="202"/>
      <c r="GW59" s="202"/>
      <c r="GX59" s="202"/>
      <c r="GY59" s="202"/>
      <c r="GZ59" s="202"/>
      <c r="HA59" s="202"/>
      <c r="HB59" s="202"/>
      <c r="HC59" s="202"/>
      <c r="HD59" s="202"/>
      <c r="HE59" s="202"/>
      <c r="HF59" s="202"/>
      <c r="HG59" s="202"/>
      <c r="HH59" s="202"/>
      <c r="HI59" s="202"/>
      <c r="HJ59" s="202"/>
      <c r="HK59" s="202"/>
      <c r="HL59" s="202"/>
      <c r="HM59" s="202"/>
      <c r="HN59" s="202"/>
      <c r="HO59" s="202"/>
      <c r="HP59" s="202"/>
      <c r="HQ59" s="202"/>
      <c r="HR59" s="202"/>
      <c r="HS59" s="202"/>
      <c r="HT59" s="202"/>
      <c r="HU59" s="202"/>
      <c r="HV59" s="202"/>
      <c r="HW59" s="202"/>
      <c r="HX59" s="202"/>
      <c r="HY59" s="202"/>
      <c r="HZ59" s="202"/>
      <c r="IA59" s="202"/>
      <c r="IB59" s="202"/>
      <c r="IC59" s="202"/>
      <c r="ID59" s="202"/>
      <c r="IE59" s="202"/>
      <c r="IF59" s="202"/>
      <c r="IG59" s="202"/>
      <c r="IH59" s="202"/>
      <c r="II59" s="202"/>
      <c r="IJ59" s="202"/>
      <c r="IK59" s="202"/>
      <c r="IL59" s="202"/>
      <c r="IM59" s="202"/>
      <c r="IN59" s="202"/>
      <c r="IO59" s="202"/>
      <c r="IP59" s="202"/>
      <c r="IQ59" s="202"/>
      <c r="IR59" s="202"/>
      <c r="IS59" s="202"/>
      <c r="IT59" s="202"/>
      <c r="IU59" s="202"/>
      <c r="IV59" s="202"/>
      <c r="IW59" s="202"/>
      <c r="IX59" s="202"/>
      <c r="IY59" s="202"/>
      <c r="IZ59" s="202"/>
      <c r="JA59" s="202"/>
      <c r="JB59" s="202"/>
      <c r="JC59" s="202"/>
      <c r="JD59" s="202"/>
      <c r="JE59" s="202"/>
      <c r="JF59" s="202"/>
      <c r="JG59" s="202"/>
      <c r="JH59" s="202"/>
      <c r="JI59" s="202"/>
    </row>
    <row r="60" spans="1:269" ht="26.25" customHeight="1" x14ac:dyDescent="0.2">
      <c r="A60" s="1497" t="s">
        <v>411</v>
      </c>
      <c r="B60" s="1400" t="s">
        <v>299</v>
      </c>
      <c r="C60" s="1510" t="s">
        <v>521</v>
      </c>
      <c r="D60" s="1213"/>
      <c r="E60" s="292">
        <v>21</v>
      </c>
      <c r="F60" s="292"/>
      <c r="G60" s="226" t="str">
        <f>IF(ISBLANK(D60),"",2)</f>
        <v/>
      </c>
      <c r="H60" s="1220">
        <f t="shared" ref="H60" si="255">SUM(E60:G60)</f>
        <v>21</v>
      </c>
      <c r="I60" s="586"/>
      <c r="J60" s="586"/>
      <c r="K60" s="587"/>
      <c r="L60" s="231"/>
      <c r="M60" s="228"/>
      <c r="N60" s="228"/>
      <c r="O60" s="228"/>
      <c r="P60" s="228"/>
      <c r="Q60" s="228"/>
      <c r="R60" s="228"/>
      <c r="S60" s="228"/>
      <c r="T60" s="587"/>
      <c r="U60" s="587"/>
      <c r="V60" s="587"/>
      <c r="W60" s="230"/>
      <c r="X60" s="230"/>
      <c r="Y60" s="1186">
        <f t="shared" ref="Y60" si="256">SUM(I60:X60)</f>
        <v>0</v>
      </c>
      <c r="Z60" s="399" t="str">
        <f>IF(Y60=0,"-",IF(Y60&lt;4,"Točno!",IF(Y60&gt;4,"Previše sati!","Netočno!")))</f>
        <v>-</v>
      </c>
      <c r="AA60" s="227"/>
      <c r="AB60" s="1214">
        <f t="shared" ref="AB60" si="257">(H60+Y60+AA60)</f>
        <v>21</v>
      </c>
      <c r="AC60" s="294" t="str">
        <f>IF(AB60=0,"-",IF(AB60&lt;16,"Nepuno!",IF(AB60&gt;20,"Previše sati!","Puno!")))</f>
        <v>Previše sati!</v>
      </c>
      <c r="AD60" s="235"/>
      <c r="AE60" s="235"/>
      <c r="AF60" s="235">
        <v>2</v>
      </c>
      <c r="AG60" s="228"/>
      <c r="AH60" s="228"/>
      <c r="AI60" s="587"/>
      <c r="AJ60" s="587"/>
      <c r="AK60" s="587"/>
      <c r="AL60" s="228"/>
      <c r="AM60" s="231"/>
      <c r="AN60" s="228"/>
      <c r="AO60" s="228"/>
      <c r="AP60" s="237"/>
      <c r="AQ60" s="237"/>
      <c r="AR60" s="237"/>
      <c r="AS60" s="159"/>
      <c r="AT60" s="159"/>
      <c r="AU60" s="237"/>
      <c r="AV60" s="238">
        <f t="shared" ref="AV60" si="258">SUM(AD60:AU60)</f>
        <v>2</v>
      </c>
      <c r="AW60" s="295">
        <f>(BJ60-AB60)</f>
        <v>1</v>
      </c>
      <c r="AX60" s="152" t="str">
        <f t="shared" ref="AX60" si="259">IF(AV60&lt;1,"Netočno!",IF(AV60&lt;AW60,"Premalo sati!",IF(AV60&gt;AW60,"Previše sati!","Točno!""")))</f>
        <v>Previše sati!</v>
      </c>
      <c r="AY60" s="296">
        <f t="shared" ref="AY60" si="260">(AW60-AV60)</f>
        <v>-1</v>
      </c>
      <c r="AZ60" s="1289">
        <f>(AB60+AV60)</f>
        <v>23</v>
      </c>
      <c r="BA60" s="1247">
        <f>(E60+F60)*30/60</f>
        <v>10.5</v>
      </c>
      <c r="BB60" s="241">
        <f>CEILING(BA60, 0.5)</f>
        <v>10.5</v>
      </c>
      <c r="BC60" s="242" t="str">
        <f>IF(ISBLANK(D60),"0",2)</f>
        <v>0</v>
      </c>
      <c r="BD60" s="115">
        <f>(W60+AS60)</f>
        <v>0</v>
      </c>
      <c r="BE60" s="115">
        <f>(AT60+X60)</f>
        <v>0</v>
      </c>
      <c r="BF60" s="243">
        <f>IF(AZ60=0,"-",BH60-AZ60-BB60-BC60-BD60-BE60-AY60)</f>
        <v>7.5</v>
      </c>
      <c r="BG60" s="244">
        <f>IF(AB60=0,"0",BH60-AZ60-AY60)</f>
        <v>18</v>
      </c>
      <c r="BH60" s="230" t="str">
        <f>IF(AB60=0,"-",IF(AB60&gt;15,"40",AB60*40/18))</f>
        <v>40</v>
      </c>
      <c r="BI60" s="1289">
        <f>IF(BH60=0,"-",AZ60+BG60)</f>
        <v>41</v>
      </c>
      <c r="BJ60" s="297">
        <f>ROUND(22*BH60/40,0)</f>
        <v>22</v>
      </c>
      <c r="BK60" s="298" t="str">
        <f>IF(BI60=0,"0",IF(BI60&gt;40,"PREKOVREMENO",IF(BI60=40,"PUNO","NEPUNO")))</f>
        <v>PREKOVREMENO</v>
      </c>
      <c r="BL60" s="298"/>
      <c r="BM60" s="1303">
        <v>0</v>
      </c>
      <c r="BN60" s="1303">
        <f>(BM60*0.5)</f>
        <v>0</v>
      </c>
      <c r="BO60" s="104">
        <f>(BM60+BN60)</f>
        <v>0</v>
      </c>
      <c r="BP60" s="1379"/>
      <c r="BQ60" s="1380"/>
      <c r="BR60" s="5"/>
      <c r="BS60" s="5"/>
      <c r="BT60" s="133"/>
      <c r="BU60" s="249"/>
      <c r="BV60" s="250"/>
      <c r="BW60" s="250"/>
      <c r="BX60" s="250"/>
      <c r="BY60" s="197"/>
      <c r="BZ60" s="1381"/>
      <c r="CA60" s="1382"/>
      <c r="CB60" s="220"/>
      <c r="CC60" s="220"/>
      <c r="CD60" s="202"/>
      <c r="CE60" s="202"/>
      <c r="CF60" s="202"/>
      <c r="CG60" s="222"/>
      <c r="CH60" s="222"/>
      <c r="CI60" s="222"/>
      <c r="CJ60" s="124" t="s">
        <v>301</v>
      </c>
      <c r="CK60" s="5" t="s">
        <v>302</v>
      </c>
      <c r="CL60" s="5"/>
      <c r="CM60" s="5"/>
      <c r="CN60" s="133"/>
      <c r="CO60" s="249"/>
      <c r="CP60" s="250"/>
      <c r="CQ60" s="250"/>
      <c r="CR60" s="250"/>
      <c r="CS60" s="197"/>
      <c r="CT60" s="202"/>
      <c r="CU60" s="202"/>
      <c r="CV60" s="220"/>
      <c r="CW60" s="220"/>
      <c r="CX60" s="202"/>
      <c r="CY60" s="202"/>
      <c r="CZ60" s="202"/>
      <c r="DA60" s="222"/>
      <c r="DB60" s="222"/>
      <c r="DC60" s="222"/>
      <c r="DD60" s="861"/>
      <c r="DE60" s="5"/>
      <c r="DF60" s="5"/>
      <c r="DG60" s="5"/>
      <c r="DH60" s="133"/>
      <c r="DI60" s="249"/>
      <c r="DJ60" s="250"/>
      <c r="DK60" s="250"/>
      <c r="DL60" s="250"/>
      <c r="DM60" s="197"/>
      <c r="DN60" s="202"/>
      <c r="DO60" s="202"/>
      <c r="DP60" s="220"/>
      <c r="DQ60" s="220"/>
      <c r="DR60" s="202"/>
      <c r="DS60" s="202"/>
      <c r="DT60" s="202"/>
      <c r="DU60" s="222"/>
      <c r="DV60" s="222"/>
      <c r="DW60" s="222"/>
      <c r="DX60" s="222"/>
      <c r="DY60" s="222"/>
      <c r="DZ60" s="222"/>
      <c r="EA60" s="222"/>
      <c r="EB60" s="222"/>
      <c r="EC60" s="222"/>
      <c r="ED60" s="222"/>
      <c r="EE60" s="222"/>
      <c r="EF60" s="222"/>
      <c r="EG60" s="222"/>
      <c r="EH60" s="222"/>
      <c r="EI60" s="222"/>
      <c r="EJ60" s="222"/>
      <c r="EK60" s="222"/>
      <c r="EL60" s="222"/>
      <c r="EM60" s="222"/>
      <c r="EN60" s="222"/>
      <c r="EO60" s="222"/>
      <c r="EP60" s="222"/>
      <c r="EQ60" s="222"/>
      <c r="ER60" s="222"/>
      <c r="ES60" s="222"/>
      <c r="ET60" s="222"/>
      <c r="EU60" s="222"/>
      <c r="EV60" s="222"/>
      <c r="EW60" s="222"/>
      <c r="EX60" s="222"/>
      <c r="EY60" s="222"/>
      <c r="EZ60" s="222"/>
      <c r="FA60" s="222"/>
      <c r="FB60" s="222"/>
      <c r="FC60" s="222"/>
      <c r="FD60" s="222"/>
      <c r="FE60" s="222"/>
      <c r="FF60" s="222"/>
      <c r="FG60" s="222"/>
      <c r="FH60" s="222"/>
      <c r="FI60" s="222"/>
      <c r="FJ60" s="222"/>
      <c r="FK60" s="222"/>
      <c r="FL60" s="222"/>
      <c r="FM60" s="222"/>
      <c r="FN60" s="222"/>
      <c r="FO60" s="222"/>
      <c r="FP60" s="222"/>
      <c r="FQ60" s="222"/>
      <c r="FR60" s="222"/>
      <c r="FS60" s="222"/>
      <c r="FT60" s="222"/>
      <c r="FU60" s="222"/>
      <c r="FV60" s="222"/>
      <c r="FW60" s="222"/>
      <c r="FX60" s="222"/>
      <c r="FY60" s="222"/>
      <c r="FZ60" s="222"/>
      <c r="GA60" s="222"/>
      <c r="GB60" s="222"/>
      <c r="GC60" s="222"/>
      <c r="GD60" s="222"/>
      <c r="GE60" s="222"/>
      <c r="GF60" s="222"/>
      <c r="GG60" s="222"/>
      <c r="GH60" s="222"/>
      <c r="GI60" s="222"/>
      <c r="GJ60" s="222"/>
      <c r="GK60" s="222"/>
      <c r="GL60" s="222"/>
      <c r="GM60" s="222"/>
      <c r="GN60" s="222"/>
      <c r="GO60" s="222"/>
      <c r="GP60" s="222"/>
      <c r="GQ60" s="222"/>
      <c r="GR60" s="222"/>
      <c r="GS60" s="222"/>
      <c r="GT60" s="222"/>
      <c r="GU60" s="222"/>
      <c r="GV60" s="222"/>
      <c r="GW60" s="222"/>
      <c r="GX60" s="222"/>
      <c r="GY60" s="222"/>
      <c r="GZ60" s="222"/>
      <c r="HA60" s="222"/>
      <c r="HB60" s="222"/>
      <c r="HC60" s="222"/>
      <c r="HD60" s="222"/>
      <c r="HE60" s="222"/>
      <c r="HF60" s="222"/>
      <c r="HG60" s="222"/>
      <c r="HH60" s="222"/>
      <c r="HI60" s="222"/>
      <c r="HJ60" s="222"/>
      <c r="HK60" s="222"/>
      <c r="HL60" s="222"/>
      <c r="HM60" s="222"/>
      <c r="HN60" s="222"/>
      <c r="HO60" s="222"/>
      <c r="HP60" s="222"/>
      <c r="HQ60" s="222"/>
      <c r="HR60" s="222"/>
      <c r="HS60" s="222"/>
      <c r="HT60" s="222"/>
      <c r="HU60" s="222"/>
      <c r="HV60" s="222"/>
      <c r="HW60" s="222"/>
      <c r="HX60" s="222"/>
      <c r="HY60" s="222"/>
      <c r="HZ60" s="222"/>
      <c r="IA60" s="222"/>
      <c r="IB60" s="222"/>
      <c r="IC60" s="222"/>
      <c r="ID60" s="222"/>
      <c r="IE60" s="222"/>
      <c r="IF60" s="222"/>
      <c r="IG60" s="222"/>
      <c r="IH60" s="222"/>
      <c r="II60" s="222"/>
      <c r="IJ60" s="222"/>
      <c r="IK60" s="222"/>
      <c r="IL60" s="222"/>
      <c r="IM60" s="222"/>
      <c r="IN60" s="222"/>
      <c r="IO60" s="222"/>
      <c r="IP60" s="222"/>
      <c r="IQ60" s="222"/>
      <c r="IR60" s="222"/>
      <c r="IS60" s="222"/>
      <c r="IT60" s="222"/>
      <c r="IU60" s="222"/>
      <c r="IV60" s="222"/>
      <c r="IW60" s="222"/>
      <c r="IX60" s="222"/>
      <c r="IY60" s="222"/>
      <c r="IZ60" s="222"/>
      <c r="JA60" s="222"/>
      <c r="JB60" s="222"/>
      <c r="JC60" s="222"/>
      <c r="JD60" s="222"/>
      <c r="JE60" s="222"/>
      <c r="JF60" s="222"/>
      <c r="JG60" s="222"/>
      <c r="JH60" s="222"/>
      <c r="JI60" s="222"/>
    </row>
    <row r="61" spans="1:269" ht="31.2" customHeight="1" x14ac:dyDescent="0.2">
      <c r="A61" s="1497" t="s">
        <v>492</v>
      </c>
      <c r="B61" s="1400" t="s">
        <v>418</v>
      </c>
      <c r="C61" s="1511" t="s">
        <v>493</v>
      </c>
      <c r="D61" s="1213" t="s">
        <v>428</v>
      </c>
      <c r="E61" s="292">
        <v>15</v>
      </c>
      <c r="F61" s="292">
        <v>4</v>
      </c>
      <c r="G61" s="226">
        <f>IF(ISBLANK(D61),"",2)</f>
        <v>2</v>
      </c>
      <c r="H61" s="1220">
        <f t="shared" ref="H61" si="261">SUM(E61:G61)</f>
        <v>21</v>
      </c>
      <c r="I61" s="586"/>
      <c r="J61" s="586"/>
      <c r="K61" s="587"/>
      <c r="L61" s="231"/>
      <c r="M61" s="228"/>
      <c r="N61" s="228"/>
      <c r="O61" s="228">
        <v>1</v>
      </c>
      <c r="P61" s="228"/>
      <c r="Q61" s="228"/>
      <c r="R61" s="228"/>
      <c r="S61" s="228"/>
      <c r="T61" s="587"/>
      <c r="U61" s="587"/>
      <c r="V61" s="587"/>
      <c r="W61" s="230"/>
      <c r="X61" s="230"/>
      <c r="Y61" s="1186">
        <f t="shared" si="241"/>
        <v>1</v>
      </c>
      <c r="Z61" s="399" t="str">
        <f>IF(Y61=0,"-",IF(Y61&lt;4,"Točno!",IF(Y61&gt;4,"Previše sati!","Netočno!")))</f>
        <v>Točno!</v>
      </c>
      <c r="AA61" s="227"/>
      <c r="AB61" s="1214">
        <f t="shared" ref="AB61" si="262">(H61+Y61+AA61)</f>
        <v>22</v>
      </c>
      <c r="AC61" s="294" t="str">
        <f>IF(AB61=0,"-",IF(AB61&lt;16,"Nepuno!",IF(AB61&gt;20,"Previše sati!","Puno!")))</f>
        <v>Previše sati!</v>
      </c>
      <c r="AD61" s="235"/>
      <c r="AE61" s="235"/>
      <c r="AF61" s="235"/>
      <c r="AG61" s="228"/>
      <c r="AH61" s="228"/>
      <c r="AI61" s="587"/>
      <c r="AJ61" s="587"/>
      <c r="AK61" s="587"/>
      <c r="AL61" s="228"/>
      <c r="AM61" s="231"/>
      <c r="AN61" s="228"/>
      <c r="AO61" s="228"/>
      <c r="AP61" s="237"/>
      <c r="AQ61" s="237"/>
      <c r="AR61" s="237"/>
      <c r="AS61" s="159"/>
      <c r="AT61" s="159"/>
      <c r="AU61" s="237"/>
      <c r="AV61" s="238">
        <f t="shared" ref="AV61" si="263">SUM(AD61:AU61)</f>
        <v>0</v>
      </c>
      <c r="AW61" s="295">
        <f>(BJ61-AB61)</f>
        <v>0</v>
      </c>
      <c r="AX61" s="152" t="str">
        <f t="shared" ref="AX61" si="264">IF(AV61&lt;1,"Netočno!",IF(AV61&lt;AW61,"Premalo sati!",IF(AV61&gt;AW61,"Previše sati!","Točno!""")))</f>
        <v>Netočno!</v>
      </c>
      <c r="AY61" s="296">
        <f t="shared" ref="AY61" si="265">(AW61-AV61)</f>
        <v>0</v>
      </c>
      <c r="AZ61" s="1289">
        <f>(AB61+AV61)</f>
        <v>22</v>
      </c>
      <c r="BA61" s="1247">
        <f>(E61+F61)*30/60</f>
        <v>9.5</v>
      </c>
      <c r="BB61" s="241">
        <f>CEILING(BA61, 0.5)</f>
        <v>9.5</v>
      </c>
      <c r="BC61" s="242">
        <f>IF(ISBLANK(D61),"0",2)</f>
        <v>2</v>
      </c>
      <c r="BD61" s="115">
        <f>(W61+AS61)</f>
        <v>0</v>
      </c>
      <c r="BE61" s="115">
        <f>(AT61+X61)</f>
        <v>0</v>
      </c>
      <c r="BF61" s="243">
        <f>IF(AZ61=0,"-",BH61-AZ61-BB61-BC61-BD61-BE61-AY61)</f>
        <v>6.5</v>
      </c>
      <c r="BG61" s="244">
        <f>IF(AB61=0,"0",BH61-AZ61-AY61)</f>
        <v>18</v>
      </c>
      <c r="BH61" s="230" t="str">
        <f>IF(AB61=0,"-",IF(AB61&gt;15,"40",AB61*40/18))</f>
        <v>40</v>
      </c>
      <c r="BI61" s="1289">
        <f>IF(BH61=0,"-",AZ61+BG61)</f>
        <v>40</v>
      </c>
      <c r="BJ61" s="297">
        <f>ROUND(22*BH61/40,0)</f>
        <v>22</v>
      </c>
      <c r="BK61" s="298" t="str">
        <f>IF(BI61=0,"0",IF(BI61&gt;40,"PREKOVREMENO",IF(BI61=40,"PUNO","NEPUNO")))</f>
        <v>PUNO</v>
      </c>
      <c r="BL61" s="298"/>
      <c r="BM61" s="1303">
        <v>0</v>
      </c>
      <c r="BN61" s="1303">
        <f>(BM61*0.5)</f>
        <v>0</v>
      </c>
      <c r="BO61" s="104">
        <f>(BM61+BN61)</f>
        <v>0</v>
      </c>
      <c r="BP61" s="861"/>
      <c r="BQ61" s="5"/>
      <c r="BR61" s="5"/>
      <c r="BS61" s="5"/>
      <c r="BT61" s="133"/>
      <c r="BU61" s="249"/>
      <c r="BV61" s="250"/>
      <c r="BW61" s="250"/>
      <c r="BX61" s="250"/>
      <c r="BY61" s="197"/>
      <c r="BZ61" s="202"/>
      <c r="CA61" s="202"/>
      <c r="CB61" s="220"/>
      <c r="CC61" s="220"/>
      <c r="CD61" s="202"/>
      <c r="CE61" s="202"/>
      <c r="CF61" s="202"/>
      <c r="CG61" s="222"/>
      <c r="CH61" s="222"/>
      <c r="CI61" s="222"/>
      <c r="CJ61" s="861"/>
      <c r="CK61" s="5"/>
      <c r="CL61" s="5"/>
      <c r="CM61" s="5"/>
      <c r="CN61" s="133"/>
      <c r="CO61" s="249"/>
      <c r="CP61" s="250"/>
      <c r="CQ61" s="250"/>
      <c r="CR61" s="250"/>
      <c r="CS61" s="197"/>
      <c r="CT61" s="202"/>
      <c r="CU61" s="202"/>
      <c r="CV61" s="220"/>
      <c r="CW61" s="220"/>
      <c r="CX61" s="202"/>
      <c r="CY61" s="202"/>
      <c r="CZ61" s="202"/>
      <c r="DA61" s="222"/>
      <c r="DB61" s="222"/>
      <c r="DC61" s="222"/>
      <c r="DD61" s="861"/>
      <c r="DE61" s="5"/>
      <c r="DF61" s="5"/>
      <c r="DG61" s="5"/>
      <c r="DH61" s="133"/>
      <c r="DI61" s="249"/>
      <c r="DJ61" s="250"/>
      <c r="DK61" s="250"/>
      <c r="DL61" s="250"/>
      <c r="DM61" s="197"/>
      <c r="DN61" s="202"/>
      <c r="DO61" s="202"/>
      <c r="DP61" s="220"/>
      <c r="DQ61" s="220"/>
      <c r="DR61" s="202"/>
      <c r="DS61" s="202"/>
      <c r="DT61" s="202"/>
      <c r="DU61" s="222"/>
      <c r="DV61" s="222"/>
      <c r="DW61" s="222"/>
      <c r="DX61" s="222"/>
      <c r="DY61" s="222"/>
      <c r="DZ61" s="222"/>
      <c r="EA61" s="222"/>
      <c r="EB61" s="222"/>
      <c r="EC61" s="222"/>
      <c r="ED61" s="222"/>
      <c r="EE61" s="222"/>
      <c r="EF61" s="222"/>
      <c r="EG61" s="222"/>
      <c r="EH61" s="222"/>
      <c r="EI61" s="222"/>
      <c r="EJ61" s="222"/>
      <c r="EK61" s="222"/>
      <c r="EL61" s="222"/>
      <c r="EM61" s="222"/>
      <c r="EN61" s="222"/>
      <c r="EO61" s="222"/>
      <c r="EP61" s="222"/>
      <c r="EQ61" s="222"/>
      <c r="ER61" s="222"/>
      <c r="ES61" s="222"/>
      <c r="ET61" s="222"/>
      <c r="EU61" s="222"/>
      <c r="EV61" s="222"/>
      <c r="EW61" s="222"/>
      <c r="EX61" s="222"/>
      <c r="EY61" s="222"/>
      <c r="EZ61" s="222"/>
      <c r="FA61" s="222"/>
      <c r="FB61" s="222"/>
      <c r="FC61" s="222"/>
      <c r="FD61" s="222"/>
      <c r="FE61" s="222"/>
      <c r="FF61" s="222"/>
      <c r="FG61" s="222"/>
      <c r="FH61" s="222"/>
      <c r="FI61" s="222"/>
      <c r="FJ61" s="222"/>
      <c r="FK61" s="222"/>
      <c r="FL61" s="222"/>
      <c r="FM61" s="222"/>
      <c r="FN61" s="222"/>
      <c r="FO61" s="222"/>
      <c r="FP61" s="222"/>
      <c r="FQ61" s="222"/>
      <c r="FR61" s="222"/>
      <c r="FS61" s="222"/>
      <c r="FT61" s="222"/>
      <c r="FU61" s="222"/>
      <c r="FV61" s="222"/>
      <c r="FW61" s="222"/>
      <c r="FX61" s="222"/>
      <c r="FY61" s="222"/>
      <c r="FZ61" s="222"/>
      <c r="GA61" s="222"/>
      <c r="GB61" s="222"/>
      <c r="GC61" s="222"/>
      <c r="GD61" s="222"/>
      <c r="GE61" s="222"/>
      <c r="GF61" s="222"/>
      <c r="GG61" s="222"/>
      <c r="GH61" s="222"/>
      <c r="GI61" s="222"/>
      <c r="GJ61" s="222"/>
      <c r="GK61" s="222"/>
      <c r="GL61" s="222"/>
      <c r="GM61" s="222"/>
      <c r="GN61" s="222"/>
      <c r="GO61" s="222"/>
      <c r="GP61" s="222"/>
      <c r="GQ61" s="222"/>
      <c r="GR61" s="222"/>
      <c r="GS61" s="222"/>
      <c r="GT61" s="222"/>
      <c r="GU61" s="222"/>
      <c r="GV61" s="222"/>
      <c r="GW61" s="222"/>
      <c r="GX61" s="222"/>
      <c r="GY61" s="222"/>
      <c r="GZ61" s="222"/>
      <c r="HA61" s="222"/>
      <c r="HB61" s="222"/>
      <c r="HC61" s="222"/>
      <c r="HD61" s="222"/>
      <c r="HE61" s="222"/>
      <c r="HF61" s="222"/>
      <c r="HG61" s="222"/>
      <c r="HH61" s="222"/>
      <c r="HI61" s="222"/>
      <c r="HJ61" s="222"/>
      <c r="HK61" s="222"/>
      <c r="HL61" s="222"/>
      <c r="HM61" s="222"/>
      <c r="HN61" s="222"/>
      <c r="HO61" s="222"/>
      <c r="HP61" s="222"/>
      <c r="HQ61" s="222"/>
      <c r="HR61" s="222"/>
      <c r="HS61" s="222"/>
      <c r="HT61" s="222"/>
      <c r="HU61" s="222"/>
      <c r="HV61" s="222"/>
      <c r="HW61" s="222"/>
      <c r="HX61" s="222"/>
      <c r="HY61" s="222"/>
      <c r="HZ61" s="222"/>
      <c r="IA61" s="222"/>
      <c r="IB61" s="222"/>
      <c r="IC61" s="222"/>
      <c r="ID61" s="222"/>
      <c r="IE61" s="222"/>
      <c r="IF61" s="222"/>
      <c r="IG61" s="222"/>
      <c r="IH61" s="222"/>
      <c r="II61" s="222"/>
      <c r="IJ61" s="222"/>
      <c r="IK61" s="222"/>
      <c r="IL61" s="222"/>
      <c r="IM61" s="222"/>
      <c r="IN61" s="222"/>
      <c r="IO61" s="222"/>
      <c r="IP61" s="222"/>
      <c r="IQ61" s="222"/>
      <c r="IR61" s="222"/>
      <c r="IS61" s="222"/>
      <c r="IT61" s="222"/>
      <c r="IU61" s="222"/>
      <c r="IV61" s="222"/>
      <c r="IW61" s="222"/>
      <c r="IX61" s="222"/>
      <c r="IY61" s="222"/>
      <c r="IZ61" s="222"/>
      <c r="JA61" s="222"/>
      <c r="JB61" s="222"/>
      <c r="JC61" s="222"/>
      <c r="JD61" s="222"/>
      <c r="JE61" s="222"/>
      <c r="JF61" s="222"/>
      <c r="JG61" s="222"/>
      <c r="JH61" s="222"/>
      <c r="JI61" s="222"/>
    </row>
    <row r="62" spans="1:269" s="139" customFormat="1" ht="28.5" customHeight="1" x14ac:dyDescent="0.2">
      <c r="A62" s="1425"/>
      <c r="B62" s="1398"/>
      <c r="C62" s="1434"/>
      <c r="D62" s="132"/>
      <c r="E62" s="122"/>
      <c r="F62" s="122"/>
      <c r="G62" s="276"/>
      <c r="H62" s="1217"/>
      <c r="I62" s="123"/>
      <c r="J62" s="123"/>
      <c r="K62" s="257"/>
      <c r="L62" s="596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9"/>
      <c r="X62" s="259"/>
      <c r="Y62" s="174"/>
      <c r="Z62" s="174"/>
      <c r="AA62" s="174"/>
      <c r="AB62" s="207"/>
      <c r="AC62" s="597"/>
      <c r="AD62" s="279"/>
      <c r="AE62" s="279"/>
      <c r="AF62" s="279"/>
      <c r="AG62" s="257"/>
      <c r="AH62" s="257"/>
      <c r="AI62" s="257"/>
      <c r="AJ62" s="257"/>
      <c r="AK62" s="257"/>
      <c r="AL62" s="257"/>
      <c r="AM62" s="257"/>
      <c r="AN62" s="257"/>
      <c r="AO62" s="257"/>
      <c r="AP62" s="206"/>
      <c r="AQ62" s="206"/>
      <c r="AR62" s="206"/>
      <c r="AS62" s="190"/>
      <c r="AT62" s="190"/>
      <c r="AU62" s="206"/>
      <c r="AV62" s="286"/>
      <c r="AW62" s="264"/>
      <c r="AX62" s="183"/>
      <c r="AY62" s="265"/>
      <c r="AZ62" s="217"/>
      <c r="BA62" s="134"/>
      <c r="BB62" s="267"/>
      <c r="BC62" s="268"/>
      <c r="BD62" s="124"/>
      <c r="BE62" s="124"/>
      <c r="BF62" s="266"/>
      <c r="BG62" s="269"/>
      <c r="BH62" s="259"/>
      <c r="BI62" s="217"/>
      <c r="BJ62" s="270"/>
      <c r="BK62" s="598"/>
      <c r="BL62" s="287"/>
      <c r="BM62" s="257"/>
      <c r="BN62" s="257"/>
      <c r="BO62" s="260"/>
      <c r="BP62" s="260"/>
      <c r="BQ62" s="5"/>
      <c r="BR62" s="5"/>
      <c r="BS62" s="5"/>
      <c r="BT62" s="133"/>
      <c r="BU62" s="249"/>
      <c r="BV62" s="250"/>
      <c r="BW62" s="250"/>
      <c r="BX62" s="250"/>
      <c r="BY62" s="197"/>
      <c r="BZ62" s="202"/>
      <c r="CA62" s="202"/>
      <c r="CB62" s="220"/>
      <c r="CC62" s="220"/>
      <c r="CD62" s="202"/>
      <c r="CE62" s="202"/>
      <c r="CF62" s="202"/>
      <c r="CG62" s="202"/>
      <c r="CH62" s="202"/>
      <c r="CI62" s="202"/>
      <c r="CJ62" s="260"/>
      <c r="CK62" s="5"/>
      <c r="CL62" s="5"/>
      <c r="CM62" s="5"/>
      <c r="CN62" s="133"/>
      <c r="CO62" s="249"/>
      <c r="CP62" s="250"/>
      <c r="CQ62" s="250"/>
      <c r="CR62" s="250"/>
      <c r="CS62" s="197"/>
      <c r="CT62" s="202"/>
      <c r="CU62" s="202"/>
      <c r="CV62" s="220"/>
      <c r="CW62" s="220"/>
      <c r="CX62" s="202"/>
      <c r="CY62" s="202"/>
      <c r="CZ62" s="202"/>
      <c r="DA62" s="202"/>
      <c r="DB62" s="202"/>
      <c r="DC62" s="202"/>
      <c r="DD62" s="260"/>
      <c r="DE62" s="5"/>
      <c r="DF62" s="5"/>
      <c r="DG62" s="5"/>
      <c r="DH62" s="133"/>
      <c r="DI62" s="249"/>
      <c r="DJ62" s="250"/>
      <c r="DK62" s="250"/>
      <c r="DL62" s="250"/>
      <c r="DM62" s="197"/>
      <c r="DN62" s="202"/>
      <c r="DO62" s="202"/>
      <c r="DP62" s="220"/>
      <c r="DQ62" s="220"/>
      <c r="DR62" s="202"/>
      <c r="DS62" s="202"/>
      <c r="DT62" s="202"/>
      <c r="DU62" s="202"/>
      <c r="DV62" s="202"/>
      <c r="DW62" s="202"/>
      <c r="DX62" s="202"/>
      <c r="DY62" s="202"/>
      <c r="DZ62" s="202"/>
      <c r="EA62" s="202"/>
      <c r="EB62" s="202"/>
      <c r="EC62" s="202"/>
      <c r="ED62" s="202"/>
      <c r="EE62" s="202"/>
      <c r="EF62" s="202"/>
      <c r="EG62" s="202"/>
      <c r="EH62" s="202"/>
      <c r="EI62" s="202"/>
      <c r="EJ62" s="202"/>
      <c r="EK62" s="202"/>
      <c r="EL62" s="202"/>
      <c r="EM62" s="202"/>
      <c r="EN62" s="202"/>
      <c r="EO62" s="202"/>
      <c r="EP62" s="202"/>
      <c r="EQ62" s="202"/>
      <c r="ER62" s="202"/>
      <c r="ES62" s="202"/>
      <c r="ET62" s="202"/>
      <c r="EU62" s="202"/>
      <c r="EV62" s="202"/>
      <c r="EW62" s="202"/>
      <c r="EX62" s="202"/>
      <c r="EY62" s="202"/>
      <c r="EZ62" s="202"/>
      <c r="FA62" s="202"/>
      <c r="FB62" s="202"/>
      <c r="FC62" s="202"/>
      <c r="FD62" s="202"/>
      <c r="FE62" s="202"/>
      <c r="FF62" s="202"/>
      <c r="FG62" s="202"/>
      <c r="FH62" s="202"/>
      <c r="FI62" s="202"/>
      <c r="FJ62" s="202"/>
      <c r="FK62" s="202"/>
      <c r="FL62" s="202"/>
      <c r="FM62" s="202"/>
      <c r="FN62" s="202"/>
      <c r="FO62" s="202"/>
      <c r="FP62" s="202"/>
      <c r="FQ62" s="202"/>
      <c r="FR62" s="202"/>
      <c r="FS62" s="202"/>
      <c r="FT62" s="202"/>
      <c r="FU62" s="202"/>
      <c r="FV62" s="202"/>
      <c r="FW62" s="202"/>
      <c r="FX62" s="202"/>
      <c r="FY62" s="202"/>
      <c r="FZ62" s="202"/>
      <c r="GA62" s="202"/>
      <c r="GB62" s="202"/>
      <c r="GC62" s="202"/>
      <c r="GD62" s="202"/>
      <c r="GE62" s="202"/>
      <c r="GF62" s="202"/>
      <c r="GG62" s="202"/>
      <c r="GH62" s="202"/>
      <c r="GI62" s="202"/>
      <c r="GJ62" s="202"/>
      <c r="GK62" s="202"/>
      <c r="GL62" s="202"/>
      <c r="GM62" s="202"/>
      <c r="GN62" s="202"/>
      <c r="GO62" s="202"/>
      <c r="GP62" s="202"/>
      <c r="GQ62" s="202"/>
      <c r="GR62" s="202"/>
      <c r="GS62" s="202"/>
      <c r="GT62" s="202"/>
      <c r="GU62" s="202"/>
      <c r="GV62" s="202"/>
      <c r="GW62" s="202"/>
      <c r="GX62" s="202"/>
      <c r="GY62" s="202"/>
      <c r="GZ62" s="202"/>
      <c r="HA62" s="202"/>
      <c r="HB62" s="202"/>
      <c r="HC62" s="202"/>
      <c r="HD62" s="202"/>
      <c r="HE62" s="202"/>
      <c r="HF62" s="202"/>
      <c r="HG62" s="202"/>
      <c r="HH62" s="202"/>
      <c r="HI62" s="202"/>
      <c r="HJ62" s="202"/>
      <c r="HK62" s="202"/>
      <c r="HL62" s="202"/>
      <c r="HM62" s="202"/>
      <c r="HN62" s="202"/>
      <c r="HO62" s="202"/>
      <c r="HP62" s="202"/>
      <c r="HQ62" s="202"/>
      <c r="HR62" s="202"/>
      <c r="HS62" s="202"/>
      <c r="HT62" s="202"/>
      <c r="HU62" s="202"/>
      <c r="HV62" s="202"/>
      <c r="HW62" s="202"/>
      <c r="HX62" s="202"/>
      <c r="HY62" s="202"/>
      <c r="HZ62" s="202"/>
      <c r="IA62" s="202"/>
      <c r="IB62" s="202"/>
      <c r="IC62" s="202"/>
      <c r="ID62" s="202"/>
      <c r="IE62" s="202"/>
      <c r="IF62" s="202"/>
      <c r="IG62" s="202"/>
      <c r="IH62" s="202"/>
      <c r="II62" s="202"/>
      <c r="IJ62" s="202"/>
      <c r="IK62" s="202"/>
      <c r="IL62" s="202"/>
      <c r="IM62" s="202"/>
      <c r="IN62" s="202"/>
      <c r="IO62" s="202"/>
      <c r="IP62" s="202"/>
      <c r="IQ62" s="202"/>
      <c r="IR62" s="202"/>
      <c r="IS62" s="202"/>
      <c r="IT62" s="202"/>
      <c r="IU62" s="202"/>
      <c r="IV62" s="202"/>
      <c r="IW62" s="202"/>
      <c r="IX62" s="202"/>
      <c r="IY62" s="202"/>
      <c r="IZ62" s="202"/>
      <c r="JA62" s="202"/>
      <c r="JB62" s="202"/>
      <c r="JC62" s="202"/>
      <c r="JD62" s="202"/>
      <c r="JE62" s="202"/>
      <c r="JF62" s="202"/>
      <c r="JG62" s="202"/>
      <c r="JH62" s="202"/>
      <c r="JI62" s="202"/>
    </row>
    <row r="63" spans="1:269" x14ac:dyDescent="0.3">
      <c r="A63" s="1426" t="s">
        <v>397</v>
      </c>
      <c r="B63" s="1501" t="s">
        <v>112</v>
      </c>
      <c r="C63" s="1512" t="s">
        <v>471</v>
      </c>
      <c r="D63" s="1499"/>
      <c r="E63" s="301">
        <v>20</v>
      </c>
      <c r="F63" s="302"/>
      <c r="G63" s="98" t="str">
        <f t="shared" ref="G63" si="266">IF(ISBLANK(D63),"",2)</f>
        <v/>
      </c>
      <c r="H63" s="1220">
        <f t="shared" ref="H63" si="267">SUM(E63:G63)</f>
        <v>20</v>
      </c>
      <c r="I63" s="599"/>
      <c r="J63" s="599"/>
      <c r="K63" s="599"/>
      <c r="L63" s="599"/>
      <c r="M63" s="303"/>
      <c r="N63" s="303"/>
      <c r="O63" s="303"/>
      <c r="P63" s="303"/>
      <c r="Q63" s="303"/>
      <c r="R63" s="303"/>
      <c r="S63" s="303"/>
      <c r="T63" s="599"/>
      <c r="U63" s="599"/>
      <c r="V63" s="599"/>
      <c r="W63" s="304"/>
      <c r="X63" s="304"/>
      <c r="Y63" s="1186">
        <f t="shared" ref="Y63" si="268">SUM(I63:X63)</f>
        <v>0</v>
      </c>
      <c r="Z63" s="399" t="str">
        <f t="shared" ref="Z63" si="269">IF(Y63=0,"-",IF(Y63&lt;4,"Točno!",IF(Y63&gt;4,"Previše sati!","Netočno!")))</f>
        <v>-</v>
      </c>
      <c r="AA63" s="227"/>
      <c r="AB63" s="1214">
        <f t="shared" ref="AB63" si="270">(H63+Y63+AA63)</f>
        <v>20</v>
      </c>
      <c r="AC63" s="294" t="str">
        <f>IF(AB63=0,"-",IF(AB63&lt;16,"Nepuno!",IF(AB63&gt;20,"Previše sati!","Puno!")))</f>
        <v>Puno!</v>
      </c>
      <c r="AD63" s="148">
        <v>1</v>
      </c>
      <c r="AE63" s="106">
        <v>1</v>
      </c>
      <c r="AF63" s="106"/>
      <c r="AG63" s="106"/>
      <c r="AH63" s="106"/>
      <c r="AI63" s="600"/>
      <c r="AJ63" s="600"/>
      <c r="AK63" s="600"/>
      <c r="AL63" s="106"/>
      <c r="AM63" s="106"/>
      <c r="AN63" s="106"/>
      <c r="AO63" s="106"/>
      <c r="AP63" s="106"/>
      <c r="AQ63" s="106"/>
      <c r="AR63" s="106"/>
      <c r="AS63" s="305"/>
      <c r="AT63" s="305"/>
      <c r="AU63" s="306"/>
      <c r="AV63" s="307">
        <f t="shared" ref="AV63" si="271">SUM(AD63:AU63)</f>
        <v>2</v>
      </c>
      <c r="AW63" s="308">
        <f>(BJ63-AB63)</f>
        <v>2</v>
      </c>
      <c r="AX63" s="152" t="str">
        <f t="shared" ref="AX63" si="272">IF(AV63&lt;1,"Netočno!",IF(AV63&lt;AW63,"Premalo sati!",IF(AV63&gt;AW63,"Previše sati!","Točno!""")))</f>
        <v>Točno!"</v>
      </c>
      <c r="AY63" s="153">
        <f t="shared" ref="AY63" si="273">(AW63-AV63)</f>
        <v>0</v>
      </c>
      <c r="AZ63" s="1289">
        <f>(AB63+AV63)</f>
        <v>22</v>
      </c>
      <c r="BA63" s="1247">
        <f>(E63+F63)*30/60</f>
        <v>10</v>
      </c>
      <c r="BB63" s="309">
        <f>CEILING(BA63, 0.5)</f>
        <v>10</v>
      </c>
      <c r="BC63" s="155" t="str">
        <f>IF(ISBLANK(D63),"0",2)</f>
        <v>0</v>
      </c>
      <c r="BD63" s="156">
        <f>(W63+AS63)</f>
        <v>0</v>
      </c>
      <c r="BE63" s="156">
        <f>(AT63+X63)</f>
        <v>0</v>
      </c>
      <c r="BF63" s="310">
        <f>IF(AZ63=0,"-",BH63-AZ63-BB63-BC63-BD63-BE63-AY63)</f>
        <v>8</v>
      </c>
      <c r="BG63" s="158">
        <f>IF(AB63=0,"0",BH63-AZ63-AY63)</f>
        <v>18</v>
      </c>
      <c r="BH63" s="159" t="str">
        <f>IF(AB63=0,"-",IF(AB63&gt;15,"40",AB63*40/18))</f>
        <v>40</v>
      </c>
      <c r="BI63" s="1289">
        <f>IF(BH63=0,"-",AZ63+BG63)</f>
        <v>40</v>
      </c>
      <c r="BJ63" s="311">
        <f>ROUND(22*BH63/40,0)</f>
        <v>22</v>
      </c>
      <c r="BK63" s="1232" t="str">
        <f>IF(BI63=0,"0",IF(BI63&gt;40,"PREKOVREMENO",IF(BI63=40,"PUNO","NEPUNO")))</f>
        <v>PUNO</v>
      </c>
      <c r="BL63" s="312"/>
      <c r="BM63" s="1303">
        <v>0</v>
      </c>
      <c r="BN63" s="1303">
        <f t="shared" ref="BN63" si="274">(BM63*0.5)</f>
        <v>0</v>
      </c>
      <c r="BO63" s="104">
        <f t="shared" ref="BO63" si="275">(BM63+BN63)</f>
        <v>0</v>
      </c>
      <c r="BP63" s="861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"/>
      <c r="CG63" s="3"/>
      <c r="CH63" s="3"/>
      <c r="CI63" s="3"/>
      <c r="CJ63" s="861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"/>
      <c r="DA63" s="3"/>
      <c r="DB63" s="3"/>
      <c r="DC63" s="3"/>
      <c r="DD63" s="861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"/>
      <c r="DU63" s="3"/>
      <c r="DV63" s="3"/>
      <c r="DW63" s="3"/>
      <c r="DX63" s="222"/>
      <c r="DY63" s="222"/>
      <c r="DZ63" s="222"/>
      <c r="EA63" s="222"/>
      <c r="EB63" s="222"/>
      <c r="EC63" s="222"/>
      <c r="ED63" s="222"/>
      <c r="EE63" s="222"/>
      <c r="EF63" s="222"/>
      <c r="EG63" s="222"/>
      <c r="EH63" s="222"/>
      <c r="EI63" s="222"/>
      <c r="EJ63" s="222"/>
      <c r="EK63" s="222"/>
      <c r="EL63" s="222"/>
      <c r="EM63" s="222"/>
      <c r="EN63" s="222"/>
      <c r="EO63" s="222"/>
      <c r="EP63" s="222"/>
      <c r="EQ63" s="222"/>
      <c r="ER63" s="222"/>
      <c r="ES63" s="222"/>
      <c r="ET63" s="222"/>
      <c r="EU63" s="222"/>
      <c r="EV63" s="222"/>
      <c r="EW63" s="222"/>
      <c r="EX63" s="222"/>
      <c r="EY63" s="222"/>
      <c r="EZ63" s="222"/>
      <c r="FA63" s="222"/>
      <c r="FB63" s="222"/>
      <c r="FC63" s="222"/>
      <c r="FD63" s="222"/>
      <c r="FE63" s="222"/>
      <c r="FF63" s="222"/>
      <c r="FG63" s="222"/>
      <c r="FH63" s="222"/>
      <c r="FI63" s="222"/>
      <c r="FJ63" s="222"/>
      <c r="FK63" s="222"/>
      <c r="FL63" s="222"/>
      <c r="FM63" s="222"/>
      <c r="FN63" s="222"/>
      <c r="FO63" s="222"/>
      <c r="FP63" s="222"/>
      <c r="FQ63" s="222"/>
      <c r="FR63" s="222"/>
      <c r="FS63" s="222"/>
      <c r="FT63" s="222"/>
      <c r="FU63" s="222"/>
      <c r="FV63" s="222"/>
      <c r="FW63" s="222"/>
      <c r="FX63" s="222"/>
      <c r="FY63" s="222"/>
      <c r="FZ63" s="222"/>
      <c r="GA63" s="222"/>
      <c r="GB63" s="222"/>
      <c r="GC63" s="222"/>
      <c r="GD63" s="222"/>
      <c r="GE63" s="222"/>
      <c r="GF63" s="222"/>
      <c r="GG63" s="222"/>
      <c r="GH63" s="222"/>
      <c r="GI63" s="222"/>
      <c r="GJ63" s="222"/>
      <c r="GK63" s="222"/>
      <c r="GL63" s="222"/>
      <c r="GM63" s="222"/>
      <c r="GN63" s="222"/>
      <c r="GO63" s="222"/>
      <c r="GP63" s="222"/>
      <c r="GQ63" s="222"/>
      <c r="GR63" s="222"/>
      <c r="GS63" s="222"/>
      <c r="GT63" s="222"/>
      <c r="GU63" s="222"/>
      <c r="GV63" s="222"/>
      <c r="GW63" s="222"/>
      <c r="GX63" s="222"/>
      <c r="GY63" s="222"/>
      <c r="GZ63" s="222"/>
      <c r="HA63" s="222"/>
      <c r="HB63" s="222"/>
      <c r="HC63" s="222"/>
      <c r="HD63" s="222"/>
      <c r="HE63" s="222"/>
      <c r="HF63" s="222"/>
      <c r="HG63" s="222"/>
      <c r="HH63" s="222"/>
      <c r="HI63" s="222"/>
      <c r="HJ63" s="222"/>
      <c r="HK63" s="222"/>
      <c r="HL63" s="222"/>
      <c r="HM63" s="222"/>
      <c r="HN63" s="222"/>
      <c r="HO63" s="222"/>
      <c r="HP63" s="222"/>
      <c r="HQ63" s="222"/>
      <c r="HR63" s="222"/>
      <c r="HS63" s="222"/>
      <c r="HT63" s="222"/>
      <c r="HU63" s="222"/>
      <c r="HV63" s="222"/>
      <c r="HW63" s="222"/>
      <c r="HX63" s="222"/>
      <c r="HY63" s="222"/>
      <c r="HZ63" s="222"/>
      <c r="IA63" s="222"/>
      <c r="IB63" s="222"/>
      <c r="IC63" s="222"/>
      <c r="ID63" s="222"/>
      <c r="IE63" s="222"/>
      <c r="IF63" s="222"/>
      <c r="IG63" s="222"/>
      <c r="IH63" s="222"/>
      <c r="II63" s="222"/>
      <c r="IJ63" s="222"/>
      <c r="IK63" s="222"/>
      <c r="IL63" s="222"/>
      <c r="IM63" s="222"/>
      <c r="IN63" s="222"/>
      <c r="IO63" s="222"/>
      <c r="IP63" s="222"/>
      <c r="IQ63" s="222"/>
      <c r="IR63" s="222"/>
      <c r="IS63" s="222"/>
      <c r="IT63" s="222"/>
      <c r="IU63" s="222"/>
      <c r="IV63" s="222"/>
      <c r="IW63" s="222"/>
      <c r="IX63" s="222"/>
      <c r="IY63" s="222"/>
      <c r="IZ63" s="222"/>
      <c r="JA63" s="222"/>
      <c r="JB63" s="222"/>
      <c r="JC63" s="222"/>
      <c r="JD63" s="222"/>
      <c r="JE63" s="222"/>
      <c r="JF63" s="222"/>
      <c r="JG63" s="222"/>
      <c r="JH63" s="222"/>
      <c r="JI63" s="222"/>
    </row>
    <row r="64" spans="1:269" x14ac:dyDescent="0.3">
      <c r="A64" s="1518" t="s">
        <v>398</v>
      </c>
      <c r="B64" s="1519" t="s">
        <v>112</v>
      </c>
      <c r="C64" s="1520" t="s">
        <v>468</v>
      </c>
      <c r="D64" s="1499" t="s">
        <v>125</v>
      </c>
      <c r="E64" s="301">
        <v>16</v>
      </c>
      <c r="F64" s="302"/>
      <c r="G64" s="98">
        <f t="shared" ref="G64" si="276">IF(ISBLANK(D64),"",2)</f>
        <v>2</v>
      </c>
      <c r="H64" s="1220">
        <f t="shared" ref="H64" si="277">SUM(E64:G64)</f>
        <v>18</v>
      </c>
      <c r="I64" s="599"/>
      <c r="J64" s="599"/>
      <c r="K64" s="599"/>
      <c r="L64" s="599"/>
      <c r="M64" s="303"/>
      <c r="N64" s="303"/>
      <c r="O64" s="303">
        <v>1</v>
      </c>
      <c r="P64" s="303"/>
      <c r="Q64" s="303"/>
      <c r="R64" s="303"/>
      <c r="S64" s="303"/>
      <c r="T64" s="599"/>
      <c r="U64" s="599"/>
      <c r="V64" s="599"/>
      <c r="W64" s="304"/>
      <c r="X64" s="304"/>
      <c r="Y64" s="1186">
        <f t="shared" ref="Y64" si="278">SUM(I64:X64)</f>
        <v>1</v>
      </c>
      <c r="Z64" s="399" t="str">
        <f t="shared" ref="Z64" si="279">IF(Y64=0,"-",IF(Y64&lt;4,"Točno!",IF(Y64&gt;4,"Previše sati!","Netočno!")))</f>
        <v>Točno!</v>
      </c>
      <c r="AA64" s="227"/>
      <c r="AB64" s="1214">
        <f t="shared" ref="AB64" si="280">(H64+Y64+AA64)</f>
        <v>19</v>
      </c>
      <c r="AC64" s="294" t="str">
        <f>IF(AB64=0,"-",IF(AB64&lt;16,"Nepuno!",IF(AB64&gt;20,"Previše sati!","Puno!")))</f>
        <v>Puno!</v>
      </c>
      <c r="AD64" s="148">
        <v>2</v>
      </c>
      <c r="AE64" s="106">
        <v>1</v>
      </c>
      <c r="AF64" s="106"/>
      <c r="AG64" s="106">
        <v>1</v>
      </c>
      <c r="AH64" s="106"/>
      <c r="AI64" s="600"/>
      <c r="AJ64" s="600"/>
      <c r="AK64" s="600"/>
      <c r="AL64" s="106"/>
      <c r="AM64" s="106"/>
      <c r="AN64" s="106"/>
      <c r="AO64" s="106"/>
      <c r="AP64" s="106"/>
      <c r="AQ64" s="106"/>
      <c r="AR64" s="106"/>
      <c r="AS64" s="305"/>
      <c r="AT64" s="305"/>
      <c r="AU64" s="306"/>
      <c r="AV64" s="307">
        <f t="shared" ref="AV64" si="281">SUM(AD64:AU64)</f>
        <v>4</v>
      </c>
      <c r="AW64" s="308">
        <f>(BJ64-AB64)</f>
        <v>3</v>
      </c>
      <c r="AX64" s="152" t="str">
        <f t="shared" ref="AX64" si="282">IF(AV64&lt;1,"Netočno!",IF(AV64&lt;AW64,"Premalo sati!",IF(AV64&gt;AW64,"Previše sati!","Točno!""")))</f>
        <v>Previše sati!</v>
      </c>
      <c r="AY64" s="153">
        <f t="shared" ref="AY64" si="283">(AW64-AV64)</f>
        <v>-1</v>
      </c>
      <c r="AZ64" s="1289">
        <f>(AB64+AV64)</f>
        <v>23</v>
      </c>
      <c r="BA64" s="1247">
        <f>(E64+F64)*30/60</f>
        <v>8</v>
      </c>
      <c r="BB64" s="309">
        <f>CEILING(BA64, 0.5)</f>
        <v>8</v>
      </c>
      <c r="BC64" s="155">
        <f>IF(ISBLANK(D64),"0",2)</f>
        <v>2</v>
      </c>
      <c r="BD64" s="156">
        <f>(W64+AS64)</f>
        <v>0</v>
      </c>
      <c r="BE64" s="156">
        <f>(AT64+X64)</f>
        <v>0</v>
      </c>
      <c r="BF64" s="310">
        <f>IF(AZ64=0,"-",BH64-AZ64-BB64-BC64-BD64-BE64-AY64)</f>
        <v>8</v>
      </c>
      <c r="BG64" s="158">
        <f>IF(AB64=0,"0",BH64-AZ64-AY64)</f>
        <v>18</v>
      </c>
      <c r="BH64" s="159" t="str">
        <f>IF(AB64=0,"-",IF(AB64&gt;15,"40",AB64*40/18))</f>
        <v>40</v>
      </c>
      <c r="BI64" s="1289">
        <f>IF(BH64=0,"-",AZ64+BG64)</f>
        <v>41</v>
      </c>
      <c r="BJ64" s="311">
        <f>ROUND(22*BH64/40,0)</f>
        <v>22</v>
      </c>
      <c r="BK64" s="1232" t="str">
        <f>IF(BI64=0,"0",IF(BI64&gt;40,"PREKOVREMENO",IF(BI64=40,"PUNO","NEPUNO")))</f>
        <v>PREKOVREMENO</v>
      </c>
      <c r="BL64" s="312"/>
      <c r="BM64" s="1303">
        <v>0</v>
      </c>
      <c r="BN64" s="1303">
        <f t="shared" ref="BN64" si="284">(BM64*0.5)</f>
        <v>0</v>
      </c>
      <c r="BO64" s="104">
        <f t="shared" ref="BO64" si="285">(BM64+BN64)</f>
        <v>0</v>
      </c>
      <c r="BP64" s="861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"/>
      <c r="CG64" s="3"/>
      <c r="CH64" s="3"/>
      <c r="CI64" s="3"/>
      <c r="CJ64" s="861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"/>
      <c r="DA64" s="3"/>
      <c r="DB64" s="3"/>
      <c r="DC64" s="3"/>
      <c r="DD64" s="861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"/>
      <c r="DU64" s="3"/>
      <c r="DV64" s="3"/>
      <c r="DW64" s="3"/>
      <c r="DX64" s="222"/>
      <c r="DY64" s="222"/>
      <c r="DZ64" s="222"/>
      <c r="EA64" s="222"/>
      <c r="EB64" s="222"/>
      <c r="EC64" s="222"/>
      <c r="ED64" s="222"/>
      <c r="EE64" s="222"/>
      <c r="EF64" s="222"/>
      <c r="EG64" s="222"/>
      <c r="EH64" s="222"/>
      <c r="EI64" s="222"/>
      <c r="EJ64" s="222"/>
      <c r="EK64" s="222"/>
      <c r="EL64" s="222"/>
      <c r="EM64" s="222"/>
      <c r="EN64" s="222"/>
      <c r="EO64" s="222"/>
      <c r="EP64" s="222"/>
      <c r="EQ64" s="222"/>
      <c r="ER64" s="222"/>
      <c r="ES64" s="222"/>
      <c r="ET64" s="222"/>
      <c r="EU64" s="222"/>
      <c r="EV64" s="222"/>
      <c r="EW64" s="222"/>
      <c r="EX64" s="222"/>
      <c r="EY64" s="222"/>
      <c r="EZ64" s="222"/>
      <c r="FA64" s="222"/>
      <c r="FB64" s="222"/>
      <c r="FC64" s="222"/>
      <c r="FD64" s="222"/>
      <c r="FE64" s="222"/>
      <c r="FF64" s="222"/>
      <c r="FG64" s="222"/>
      <c r="FH64" s="222"/>
      <c r="FI64" s="222"/>
      <c r="FJ64" s="222"/>
      <c r="FK64" s="222"/>
      <c r="FL64" s="222"/>
      <c r="FM64" s="222"/>
      <c r="FN64" s="222"/>
      <c r="FO64" s="222"/>
      <c r="FP64" s="222"/>
      <c r="FQ64" s="222"/>
      <c r="FR64" s="222"/>
      <c r="FS64" s="222"/>
      <c r="FT64" s="222"/>
      <c r="FU64" s="222"/>
      <c r="FV64" s="222"/>
      <c r="FW64" s="222"/>
      <c r="FX64" s="222"/>
      <c r="FY64" s="222"/>
      <c r="FZ64" s="222"/>
      <c r="GA64" s="222"/>
      <c r="GB64" s="222"/>
      <c r="GC64" s="222"/>
      <c r="GD64" s="222"/>
      <c r="GE64" s="222"/>
      <c r="GF64" s="222"/>
      <c r="GG64" s="222"/>
      <c r="GH64" s="222"/>
      <c r="GI64" s="222"/>
      <c r="GJ64" s="222"/>
      <c r="GK64" s="222"/>
      <c r="GL64" s="222"/>
      <c r="GM64" s="222"/>
      <c r="GN64" s="222"/>
      <c r="GO64" s="222"/>
      <c r="GP64" s="222"/>
      <c r="GQ64" s="222"/>
      <c r="GR64" s="222"/>
      <c r="GS64" s="222"/>
      <c r="GT64" s="222"/>
      <c r="GU64" s="222"/>
      <c r="GV64" s="222"/>
      <c r="GW64" s="222"/>
      <c r="GX64" s="222"/>
      <c r="GY64" s="222"/>
      <c r="GZ64" s="222"/>
      <c r="HA64" s="222"/>
      <c r="HB64" s="222"/>
      <c r="HC64" s="222"/>
      <c r="HD64" s="222"/>
      <c r="HE64" s="222"/>
      <c r="HF64" s="222"/>
      <c r="HG64" s="222"/>
      <c r="HH64" s="222"/>
      <c r="HI64" s="222"/>
      <c r="HJ64" s="222"/>
      <c r="HK64" s="222"/>
      <c r="HL64" s="222"/>
      <c r="HM64" s="222"/>
      <c r="HN64" s="222"/>
      <c r="HO64" s="222"/>
      <c r="HP64" s="222"/>
      <c r="HQ64" s="222"/>
      <c r="HR64" s="222"/>
      <c r="HS64" s="222"/>
      <c r="HT64" s="222"/>
      <c r="HU64" s="222"/>
      <c r="HV64" s="222"/>
      <c r="HW64" s="222"/>
      <c r="HX64" s="222"/>
      <c r="HY64" s="222"/>
      <c r="HZ64" s="222"/>
      <c r="IA64" s="222"/>
      <c r="IB64" s="222"/>
      <c r="IC64" s="222"/>
      <c r="ID64" s="222"/>
      <c r="IE64" s="222"/>
      <c r="IF64" s="222"/>
      <c r="IG64" s="222"/>
      <c r="IH64" s="222"/>
      <c r="II64" s="222"/>
      <c r="IJ64" s="222"/>
      <c r="IK64" s="222"/>
      <c r="IL64" s="222"/>
      <c r="IM64" s="222"/>
      <c r="IN64" s="222"/>
      <c r="IO64" s="222"/>
      <c r="IP64" s="222"/>
      <c r="IQ64" s="222"/>
      <c r="IR64" s="222"/>
      <c r="IS64" s="222"/>
      <c r="IT64" s="222"/>
      <c r="IU64" s="222"/>
      <c r="IV64" s="222"/>
      <c r="IW64" s="222"/>
      <c r="IX64" s="222"/>
      <c r="IY64" s="222"/>
      <c r="IZ64" s="222"/>
      <c r="JA64" s="222"/>
      <c r="JB64" s="222"/>
      <c r="JC64" s="222"/>
      <c r="JD64" s="222"/>
      <c r="JE64" s="222"/>
      <c r="JF64" s="222"/>
      <c r="JG64" s="222"/>
      <c r="JH64" s="222"/>
      <c r="JI64" s="222"/>
    </row>
    <row r="65" spans="1:269" ht="24.6" customHeight="1" x14ac:dyDescent="0.3">
      <c r="A65" s="1426" t="s">
        <v>472</v>
      </c>
      <c r="B65" s="1501" t="s">
        <v>112</v>
      </c>
      <c r="C65" s="1512" t="s">
        <v>473</v>
      </c>
      <c r="D65" s="1499"/>
      <c r="E65" s="301">
        <v>20</v>
      </c>
      <c r="F65" s="302"/>
      <c r="G65" s="98" t="str">
        <f t="shared" ref="G65" si="286">IF(ISBLANK(D65),"",2)</f>
        <v/>
      </c>
      <c r="H65" s="1220">
        <f t="shared" ref="H65" si="287">SUM(E65:G65)</f>
        <v>20</v>
      </c>
      <c r="I65" s="599"/>
      <c r="J65" s="599"/>
      <c r="K65" s="599"/>
      <c r="L65" s="599"/>
      <c r="M65" s="303"/>
      <c r="N65" s="303"/>
      <c r="O65" s="303"/>
      <c r="P65" s="303"/>
      <c r="Q65" s="303"/>
      <c r="R65" s="303"/>
      <c r="S65" s="303"/>
      <c r="T65" s="599"/>
      <c r="U65" s="599"/>
      <c r="V65" s="599"/>
      <c r="W65" s="304"/>
      <c r="X65" s="304"/>
      <c r="Y65" s="1186">
        <f t="shared" ref="Y65" si="288">SUM(I65:X65)</f>
        <v>0</v>
      </c>
      <c r="Z65" s="399" t="str">
        <f t="shared" ref="Z65" si="289">IF(Y65=0,"-",IF(Y65&lt;4,"Točno!",IF(Y65&gt;4,"Previše sati!","Netočno!")))</f>
        <v>-</v>
      </c>
      <c r="AA65" s="227"/>
      <c r="AB65" s="1214">
        <f t="shared" ref="AB65" si="290">(H65+Y65+AA65)</f>
        <v>20</v>
      </c>
      <c r="AC65" s="294" t="str">
        <f>IF(AB65=0,"-",IF(AB65&lt;16,"Nepuno!",IF(AB65&gt;20,"Previše sati!","Puno!")))</f>
        <v>Puno!</v>
      </c>
      <c r="AD65" s="148">
        <v>1</v>
      </c>
      <c r="AE65" s="106">
        <v>1</v>
      </c>
      <c r="AF65" s="106"/>
      <c r="AG65" s="106"/>
      <c r="AH65" s="106"/>
      <c r="AI65" s="600"/>
      <c r="AJ65" s="600"/>
      <c r="AK65" s="600"/>
      <c r="AL65" s="106"/>
      <c r="AM65" s="106"/>
      <c r="AN65" s="106"/>
      <c r="AO65" s="106"/>
      <c r="AP65" s="106"/>
      <c r="AQ65" s="106"/>
      <c r="AR65" s="106"/>
      <c r="AS65" s="305"/>
      <c r="AT65" s="305"/>
      <c r="AU65" s="306"/>
      <c r="AV65" s="307">
        <f t="shared" ref="AV65" si="291">SUM(AD65:AU65)</f>
        <v>2</v>
      </c>
      <c r="AW65" s="308">
        <f>(BJ65-AB65)</f>
        <v>2</v>
      </c>
      <c r="AX65" s="152" t="str">
        <f t="shared" ref="AX65" si="292">IF(AV65&lt;1,"Netočno!",IF(AV65&lt;AW65,"Premalo sati!",IF(AV65&gt;AW65,"Previše sati!","Točno!""")))</f>
        <v>Točno!"</v>
      </c>
      <c r="AY65" s="153">
        <f t="shared" ref="AY65" si="293">(AW65-AV65)</f>
        <v>0</v>
      </c>
      <c r="AZ65" s="1289">
        <f>(AB65+AV65)</f>
        <v>22</v>
      </c>
      <c r="BA65" s="1247">
        <f>(E65+F65)*30/60</f>
        <v>10</v>
      </c>
      <c r="BB65" s="309">
        <f>CEILING(BA65, 0.5)</f>
        <v>10</v>
      </c>
      <c r="BC65" s="155" t="str">
        <f>IF(ISBLANK(D65),"0",2)</f>
        <v>0</v>
      </c>
      <c r="BD65" s="156">
        <f>(W65+AS65)</f>
        <v>0</v>
      </c>
      <c r="BE65" s="156">
        <f>(AT65+X65)</f>
        <v>0</v>
      </c>
      <c r="BF65" s="310">
        <f>IF(AZ65=0,"-",BH65-AZ65-BB65-BC65-BD65-BE65-AY65)</f>
        <v>8</v>
      </c>
      <c r="BG65" s="158">
        <f>IF(AB65=0,"0",BH65-AZ65-AY65)</f>
        <v>18</v>
      </c>
      <c r="BH65" s="159" t="str">
        <f>IF(AB65=0,"-",IF(AB65&gt;15,"40",AB65*40/18))</f>
        <v>40</v>
      </c>
      <c r="BI65" s="1289">
        <f>IF(BH65=0,"-",AZ65+BG65)</f>
        <v>40</v>
      </c>
      <c r="BJ65" s="311">
        <f>ROUND(22*BH65/40,0)</f>
        <v>22</v>
      </c>
      <c r="BK65" s="1232" t="str">
        <f>IF(BI65=0,"0",IF(BI65&gt;40,"PREKOVREMENO",IF(BI65=40,"PUNO","NEPUNO")))</f>
        <v>PUNO</v>
      </c>
      <c r="BL65" s="312"/>
      <c r="BM65" s="1303">
        <v>0</v>
      </c>
      <c r="BN65" s="1303">
        <f t="shared" ref="BN65" si="294">(BM65*0.5)</f>
        <v>0</v>
      </c>
      <c r="BO65" s="104">
        <f t="shared" ref="BO65" si="295">(BM65+BN65)</f>
        <v>0</v>
      </c>
      <c r="BP65" s="861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"/>
      <c r="CG65" s="3"/>
      <c r="CH65" s="3"/>
      <c r="CI65" s="3"/>
      <c r="CJ65" s="861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"/>
      <c r="DA65" s="3"/>
      <c r="DB65" s="3"/>
      <c r="DC65" s="3"/>
      <c r="DD65" s="861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"/>
      <c r="DU65" s="3"/>
      <c r="DV65" s="3"/>
      <c r="DW65" s="3"/>
      <c r="DX65" s="222"/>
      <c r="DY65" s="222"/>
      <c r="DZ65" s="222"/>
      <c r="EA65" s="222"/>
      <c r="EB65" s="222"/>
      <c r="EC65" s="222"/>
      <c r="ED65" s="222"/>
      <c r="EE65" s="222"/>
      <c r="EF65" s="222"/>
      <c r="EG65" s="222"/>
      <c r="EH65" s="222"/>
      <c r="EI65" s="222"/>
      <c r="EJ65" s="222"/>
      <c r="EK65" s="222"/>
      <c r="EL65" s="222"/>
      <c r="EM65" s="222"/>
      <c r="EN65" s="222"/>
      <c r="EO65" s="222"/>
      <c r="EP65" s="222"/>
      <c r="EQ65" s="222"/>
      <c r="ER65" s="222"/>
      <c r="ES65" s="222"/>
      <c r="ET65" s="222"/>
      <c r="EU65" s="222"/>
      <c r="EV65" s="222"/>
      <c r="EW65" s="222"/>
      <c r="EX65" s="222"/>
      <c r="EY65" s="222"/>
      <c r="EZ65" s="222"/>
      <c r="FA65" s="222"/>
      <c r="FB65" s="222"/>
      <c r="FC65" s="222"/>
      <c r="FD65" s="222"/>
      <c r="FE65" s="222"/>
      <c r="FF65" s="222"/>
      <c r="FG65" s="222"/>
      <c r="FH65" s="222"/>
      <c r="FI65" s="222"/>
      <c r="FJ65" s="222"/>
      <c r="FK65" s="222"/>
      <c r="FL65" s="222"/>
      <c r="FM65" s="222"/>
      <c r="FN65" s="222"/>
      <c r="FO65" s="222"/>
      <c r="FP65" s="222"/>
      <c r="FQ65" s="222"/>
      <c r="FR65" s="222"/>
      <c r="FS65" s="222"/>
      <c r="FT65" s="222"/>
      <c r="FU65" s="222"/>
      <c r="FV65" s="222"/>
      <c r="FW65" s="222"/>
      <c r="FX65" s="222"/>
      <c r="FY65" s="222"/>
      <c r="FZ65" s="222"/>
      <c r="GA65" s="222"/>
      <c r="GB65" s="222"/>
      <c r="GC65" s="222"/>
      <c r="GD65" s="222"/>
      <c r="GE65" s="222"/>
      <c r="GF65" s="222"/>
      <c r="GG65" s="222"/>
      <c r="GH65" s="222"/>
      <c r="GI65" s="222"/>
      <c r="GJ65" s="222"/>
      <c r="GK65" s="222"/>
      <c r="GL65" s="222"/>
      <c r="GM65" s="222"/>
      <c r="GN65" s="222"/>
      <c r="GO65" s="222"/>
      <c r="GP65" s="222"/>
      <c r="GQ65" s="222"/>
      <c r="GR65" s="222"/>
      <c r="GS65" s="222"/>
      <c r="GT65" s="222"/>
      <c r="GU65" s="222"/>
      <c r="GV65" s="222"/>
      <c r="GW65" s="222"/>
      <c r="GX65" s="222"/>
      <c r="GY65" s="222"/>
      <c r="GZ65" s="222"/>
      <c r="HA65" s="222"/>
      <c r="HB65" s="222"/>
      <c r="HC65" s="222"/>
      <c r="HD65" s="222"/>
      <c r="HE65" s="222"/>
      <c r="HF65" s="222"/>
      <c r="HG65" s="222"/>
      <c r="HH65" s="222"/>
      <c r="HI65" s="222"/>
      <c r="HJ65" s="222"/>
      <c r="HK65" s="222"/>
      <c r="HL65" s="222"/>
      <c r="HM65" s="222"/>
      <c r="HN65" s="222"/>
      <c r="HO65" s="222"/>
      <c r="HP65" s="222"/>
      <c r="HQ65" s="222"/>
      <c r="HR65" s="222"/>
      <c r="HS65" s="222"/>
      <c r="HT65" s="222"/>
      <c r="HU65" s="222"/>
      <c r="HV65" s="222"/>
      <c r="HW65" s="222"/>
      <c r="HX65" s="222"/>
      <c r="HY65" s="222"/>
      <c r="HZ65" s="222"/>
      <c r="IA65" s="222"/>
      <c r="IB65" s="222"/>
      <c r="IC65" s="222"/>
      <c r="ID65" s="222"/>
      <c r="IE65" s="222"/>
      <c r="IF65" s="222"/>
      <c r="IG65" s="222"/>
      <c r="IH65" s="222"/>
      <c r="II65" s="222"/>
      <c r="IJ65" s="222"/>
      <c r="IK65" s="222"/>
      <c r="IL65" s="222"/>
      <c r="IM65" s="222"/>
      <c r="IN65" s="222"/>
      <c r="IO65" s="222"/>
      <c r="IP65" s="222"/>
      <c r="IQ65" s="222"/>
      <c r="IR65" s="222"/>
      <c r="IS65" s="222"/>
      <c r="IT65" s="222"/>
      <c r="IU65" s="222"/>
      <c r="IV65" s="222"/>
      <c r="IW65" s="222"/>
      <c r="IX65" s="222"/>
      <c r="IY65" s="222"/>
      <c r="IZ65" s="222"/>
      <c r="JA65" s="222"/>
      <c r="JB65" s="222"/>
      <c r="JC65" s="222"/>
      <c r="JD65" s="222"/>
      <c r="JE65" s="222"/>
      <c r="JF65" s="222"/>
      <c r="JG65" s="222"/>
      <c r="JH65" s="222"/>
      <c r="JI65" s="222"/>
    </row>
    <row r="66" spans="1:269" ht="20.399999999999999" x14ac:dyDescent="0.3">
      <c r="A66" s="1426" t="s">
        <v>469</v>
      </c>
      <c r="B66" s="1501" t="s">
        <v>112</v>
      </c>
      <c r="C66" s="1512" t="s">
        <v>470</v>
      </c>
      <c r="D66" s="1499"/>
      <c r="E66" s="301">
        <v>20</v>
      </c>
      <c r="F66" s="302"/>
      <c r="G66" s="98" t="str">
        <f t="shared" ref="G66:G67" si="296">IF(ISBLANK(D66),"",2)</f>
        <v/>
      </c>
      <c r="H66" s="1220">
        <f t="shared" ref="H66:H67" si="297">SUM(E66:G66)</f>
        <v>20</v>
      </c>
      <c r="I66" s="599"/>
      <c r="J66" s="599"/>
      <c r="K66" s="599"/>
      <c r="L66" s="599"/>
      <c r="M66" s="303"/>
      <c r="N66" s="303"/>
      <c r="O66" s="303"/>
      <c r="P66" s="303"/>
      <c r="Q66" s="303"/>
      <c r="R66" s="303"/>
      <c r="S66" s="303"/>
      <c r="T66" s="599"/>
      <c r="U66" s="599"/>
      <c r="V66" s="599"/>
      <c r="W66" s="304"/>
      <c r="X66" s="304"/>
      <c r="Y66" s="1186">
        <f t="shared" ref="Y66:Y67" si="298">SUM(I66:X66)</f>
        <v>0</v>
      </c>
      <c r="Z66" s="399" t="str">
        <f t="shared" ref="Z66:Z67" si="299">IF(Y66=0,"-",IF(Y66&lt;4,"Točno!",IF(Y66&gt;4,"Previše sati!","Netočno!")))</f>
        <v>-</v>
      </c>
      <c r="AA66" s="227"/>
      <c r="AB66" s="1214">
        <f t="shared" ref="AB66:AB67" si="300">(H66+Y66+AA66)</f>
        <v>20</v>
      </c>
      <c r="AC66" s="294" t="str">
        <f t="shared" ref="AC66:AC67" si="301">IF(AB66=0,"-",IF(AB66&lt;16,"Nepuno!",IF(AB66&gt;20,"Previše sati!","Puno!")))</f>
        <v>Puno!</v>
      </c>
      <c r="AD66" s="148">
        <v>1</v>
      </c>
      <c r="AE66" s="106">
        <v>1</v>
      </c>
      <c r="AF66" s="106"/>
      <c r="AG66" s="106"/>
      <c r="AH66" s="106"/>
      <c r="AI66" s="600"/>
      <c r="AJ66" s="600"/>
      <c r="AK66" s="600"/>
      <c r="AL66" s="106"/>
      <c r="AM66" s="106"/>
      <c r="AN66" s="106"/>
      <c r="AO66" s="106"/>
      <c r="AP66" s="106"/>
      <c r="AQ66" s="106"/>
      <c r="AR66" s="106"/>
      <c r="AS66" s="305"/>
      <c r="AT66" s="305"/>
      <c r="AU66" s="306"/>
      <c r="AV66" s="307">
        <f t="shared" ref="AV66:AV67" si="302">SUM(AD66:AU66)</f>
        <v>2</v>
      </c>
      <c r="AW66" s="308">
        <f t="shared" ref="AW66:AW67" si="303">(BJ66-AB66)</f>
        <v>2</v>
      </c>
      <c r="AX66" s="152" t="str">
        <f t="shared" ref="AX66:AX67" si="304">IF(AV66&lt;1,"Netočno!",IF(AV66&lt;AW66,"Premalo sati!",IF(AV66&gt;AW66,"Previše sati!","Točno!""")))</f>
        <v>Točno!"</v>
      </c>
      <c r="AY66" s="153">
        <f t="shared" ref="AY66:AY67" si="305">(AW66-AV66)</f>
        <v>0</v>
      </c>
      <c r="AZ66" s="1289">
        <f t="shared" ref="AZ66:AZ67" si="306">(AB66+AV66)</f>
        <v>22</v>
      </c>
      <c r="BA66" s="1247">
        <f t="shared" ref="BA66:BA67" si="307">(E66+F66)*30/60</f>
        <v>10</v>
      </c>
      <c r="BB66" s="309">
        <f t="shared" ref="BB66:BB67" si="308">CEILING(BA66, 0.5)</f>
        <v>10</v>
      </c>
      <c r="BC66" s="155" t="str">
        <f t="shared" ref="BC66:BC67" si="309">IF(ISBLANK(D66),"0",2)</f>
        <v>0</v>
      </c>
      <c r="BD66" s="156">
        <f t="shared" ref="BD66:BD67" si="310">(W66+AS66)</f>
        <v>0</v>
      </c>
      <c r="BE66" s="156">
        <f t="shared" ref="BE66:BE67" si="311">(AT66+X66)</f>
        <v>0</v>
      </c>
      <c r="BF66" s="310">
        <f t="shared" ref="BF66:BF67" si="312">IF(AZ66=0,"-",BH66-AZ66-BB66-BC66-BD66-BE66-AY66)</f>
        <v>8</v>
      </c>
      <c r="BG66" s="158">
        <f t="shared" ref="BG66:BG67" si="313">IF(AB66=0,"0",BH66-AZ66-AY66)</f>
        <v>18</v>
      </c>
      <c r="BH66" s="159" t="str">
        <f t="shared" ref="BH66:BH67" si="314">IF(AB66=0,"-",IF(AB66&gt;15,"40",AB66*40/18))</f>
        <v>40</v>
      </c>
      <c r="BI66" s="1289">
        <f t="shared" ref="BI66:BI67" si="315">IF(BH66=0,"-",AZ66+BG66)</f>
        <v>40</v>
      </c>
      <c r="BJ66" s="311">
        <f t="shared" ref="BJ66:BJ67" si="316">ROUND(22*BH66/40,0)</f>
        <v>22</v>
      </c>
      <c r="BK66" s="1232" t="str">
        <f t="shared" ref="BK66:BK67" si="317">IF(BI66=0,"0",IF(BI66&gt;40,"PREKOVREMENO",IF(BI66=40,"PUNO","NEPUNO")))</f>
        <v>PUNO</v>
      </c>
      <c r="BL66" s="312"/>
      <c r="BM66" s="1303">
        <v>0</v>
      </c>
      <c r="BN66" s="1303">
        <f t="shared" ref="BN66:BN67" si="318">(BM66*0.5)</f>
        <v>0</v>
      </c>
      <c r="BO66" s="104">
        <f t="shared" ref="BO66:BO67" si="319">(BM66+BN66)</f>
        <v>0</v>
      </c>
      <c r="BP66" s="861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"/>
      <c r="CG66" s="3"/>
      <c r="CH66" s="3"/>
      <c r="CI66" s="3"/>
      <c r="CJ66" s="861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"/>
      <c r="DA66" s="3"/>
      <c r="DB66" s="3"/>
      <c r="DC66" s="3"/>
      <c r="DD66" s="861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"/>
      <c r="DU66" s="3"/>
      <c r="DV66" s="3"/>
      <c r="DW66" s="3"/>
      <c r="DX66" s="222"/>
      <c r="DY66" s="222"/>
      <c r="DZ66" s="222"/>
      <c r="EA66" s="222"/>
      <c r="EB66" s="222"/>
      <c r="EC66" s="222"/>
      <c r="ED66" s="222"/>
      <c r="EE66" s="222"/>
      <c r="EF66" s="222"/>
      <c r="EG66" s="222"/>
      <c r="EH66" s="222"/>
      <c r="EI66" s="222"/>
      <c r="EJ66" s="222"/>
      <c r="EK66" s="222"/>
      <c r="EL66" s="222"/>
      <c r="EM66" s="222"/>
      <c r="EN66" s="222"/>
      <c r="EO66" s="222"/>
      <c r="EP66" s="222"/>
      <c r="EQ66" s="222"/>
      <c r="ER66" s="222"/>
      <c r="ES66" s="222"/>
      <c r="ET66" s="222"/>
      <c r="EU66" s="222"/>
      <c r="EV66" s="222"/>
      <c r="EW66" s="222"/>
      <c r="EX66" s="222"/>
      <c r="EY66" s="222"/>
      <c r="EZ66" s="222"/>
      <c r="FA66" s="222"/>
      <c r="FB66" s="222"/>
      <c r="FC66" s="222"/>
      <c r="FD66" s="222"/>
      <c r="FE66" s="222"/>
      <c r="FF66" s="222"/>
      <c r="FG66" s="222"/>
      <c r="FH66" s="222"/>
      <c r="FI66" s="222"/>
      <c r="FJ66" s="222"/>
      <c r="FK66" s="222"/>
      <c r="FL66" s="222"/>
      <c r="FM66" s="222"/>
      <c r="FN66" s="222"/>
      <c r="FO66" s="222"/>
      <c r="FP66" s="222"/>
      <c r="FQ66" s="222"/>
      <c r="FR66" s="222"/>
      <c r="FS66" s="222"/>
      <c r="FT66" s="222"/>
      <c r="FU66" s="222"/>
      <c r="FV66" s="222"/>
      <c r="FW66" s="222"/>
      <c r="FX66" s="222"/>
      <c r="FY66" s="222"/>
      <c r="FZ66" s="222"/>
      <c r="GA66" s="222"/>
      <c r="GB66" s="222"/>
      <c r="GC66" s="222"/>
      <c r="GD66" s="222"/>
      <c r="GE66" s="222"/>
      <c r="GF66" s="222"/>
      <c r="GG66" s="222"/>
      <c r="GH66" s="222"/>
      <c r="GI66" s="222"/>
      <c r="GJ66" s="222"/>
      <c r="GK66" s="222"/>
      <c r="GL66" s="222"/>
      <c r="GM66" s="222"/>
      <c r="GN66" s="222"/>
      <c r="GO66" s="222"/>
      <c r="GP66" s="222"/>
      <c r="GQ66" s="222"/>
      <c r="GR66" s="222"/>
      <c r="GS66" s="222"/>
      <c r="GT66" s="222"/>
      <c r="GU66" s="222"/>
      <c r="GV66" s="222"/>
      <c r="GW66" s="222"/>
      <c r="GX66" s="222"/>
      <c r="GY66" s="222"/>
      <c r="GZ66" s="222"/>
      <c r="HA66" s="222"/>
      <c r="HB66" s="222"/>
      <c r="HC66" s="222"/>
      <c r="HD66" s="222"/>
      <c r="HE66" s="222"/>
      <c r="HF66" s="222"/>
      <c r="HG66" s="222"/>
      <c r="HH66" s="222"/>
      <c r="HI66" s="222"/>
      <c r="HJ66" s="222"/>
      <c r="HK66" s="222"/>
      <c r="HL66" s="222"/>
      <c r="HM66" s="222"/>
      <c r="HN66" s="222"/>
      <c r="HO66" s="222"/>
      <c r="HP66" s="222"/>
      <c r="HQ66" s="222"/>
      <c r="HR66" s="222"/>
      <c r="HS66" s="222"/>
      <c r="HT66" s="222"/>
      <c r="HU66" s="222"/>
      <c r="HV66" s="222"/>
      <c r="HW66" s="222"/>
      <c r="HX66" s="222"/>
      <c r="HY66" s="222"/>
      <c r="HZ66" s="222"/>
      <c r="IA66" s="222"/>
      <c r="IB66" s="222"/>
      <c r="IC66" s="222"/>
      <c r="ID66" s="222"/>
      <c r="IE66" s="222"/>
      <c r="IF66" s="222"/>
      <c r="IG66" s="222"/>
      <c r="IH66" s="222"/>
      <c r="II66" s="222"/>
      <c r="IJ66" s="222"/>
      <c r="IK66" s="222"/>
      <c r="IL66" s="222"/>
      <c r="IM66" s="222"/>
      <c r="IN66" s="222"/>
      <c r="IO66" s="222"/>
      <c r="IP66" s="222"/>
      <c r="IQ66" s="222"/>
      <c r="IR66" s="222"/>
      <c r="IS66" s="222"/>
      <c r="IT66" s="222"/>
      <c r="IU66" s="222"/>
      <c r="IV66" s="222"/>
      <c r="IW66" s="222"/>
      <c r="IX66" s="222"/>
      <c r="IY66" s="222"/>
      <c r="IZ66" s="222"/>
      <c r="JA66" s="222"/>
      <c r="JB66" s="222"/>
      <c r="JC66" s="222"/>
      <c r="JD66" s="222"/>
      <c r="JE66" s="222"/>
      <c r="JF66" s="222"/>
      <c r="JG66" s="222"/>
      <c r="JH66" s="222"/>
      <c r="JI66" s="222"/>
    </row>
    <row r="67" spans="1:269" ht="22.95" customHeight="1" x14ac:dyDescent="0.3">
      <c r="A67" s="1426" t="s">
        <v>399</v>
      </c>
      <c r="B67" s="1501" t="s">
        <v>112</v>
      </c>
      <c r="C67" s="1512" t="s">
        <v>474</v>
      </c>
      <c r="D67" s="1499"/>
      <c r="E67" s="301">
        <v>20</v>
      </c>
      <c r="F67" s="302"/>
      <c r="G67" s="98" t="str">
        <f t="shared" si="296"/>
        <v/>
      </c>
      <c r="H67" s="1220">
        <f t="shared" si="297"/>
        <v>20</v>
      </c>
      <c r="I67" s="599"/>
      <c r="J67" s="599"/>
      <c r="K67" s="599"/>
      <c r="L67" s="599"/>
      <c r="M67" s="303"/>
      <c r="N67" s="303"/>
      <c r="O67" s="303"/>
      <c r="P67" s="303"/>
      <c r="Q67" s="303"/>
      <c r="R67" s="303"/>
      <c r="S67" s="303"/>
      <c r="T67" s="599"/>
      <c r="U67" s="599"/>
      <c r="V67" s="599"/>
      <c r="W67" s="304"/>
      <c r="X67" s="304"/>
      <c r="Y67" s="1186">
        <f t="shared" si="298"/>
        <v>0</v>
      </c>
      <c r="Z67" s="399" t="str">
        <f t="shared" si="299"/>
        <v>-</v>
      </c>
      <c r="AA67" s="227"/>
      <c r="AB67" s="1214">
        <f t="shared" si="300"/>
        <v>20</v>
      </c>
      <c r="AC67" s="294" t="str">
        <f t="shared" si="301"/>
        <v>Puno!</v>
      </c>
      <c r="AD67" s="148">
        <v>1</v>
      </c>
      <c r="AE67" s="106">
        <v>1</v>
      </c>
      <c r="AF67" s="106"/>
      <c r="AG67" s="106"/>
      <c r="AH67" s="106"/>
      <c r="AI67" s="600"/>
      <c r="AJ67" s="600"/>
      <c r="AK67" s="600"/>
      <c r="AL67" s="106"/>
      <c r="AM67" s="106"/>
      <c r="AN67" s="106"/>
      <c r="AO67" s="106"/>
      <c r="AP67" s="106"/>
      <c r="AQ67" s="106"/>
      <c r="AR67" s="106"/>
      <c r="AS67" s="305"/>
      <c r="AT67" s="305"/>
      <c r="AU67" s="306"/>
      <c r="AV67" s="307">
        <f t="shared" si="302"/>
        <v>2</v>
      </c>
      <c r="AW67" s="308">
        <f t="shared" si="303"/>
        <v>2</v>
      </c>
      <c r="AX67" s="152" t="str">
        <f t="shared" si="304"/>
        <v>Točno!"</v>
      </c>
      <c r="AY67" s="153">
        <f t="shared" si="305"/>
        <v>0</v>
      </c>
      <c r="AZ67" s="1289">
        <f t="shared" si="306"/>
        <v>22</v>
      </c>
      <c r="BA67" s="1247">
        <f t="shared" si="307"/>
        <v>10</v>
      </c>
      <c r="BB67" s="309">
        <f t="shared" si="308"/>
        <v>10</v>
      </c>
      <c r="BC67" s="155" t="str">
        <f t="shared" si="309"/>
        <v>0</v>
      </c>
      <c r="BD67" s="156">
        <f t="shared" si="310"/>
        <v>0</v>
      </c>
      <c r="BE67" s="156">
        <f t="shared" si="311"/>
        <v>0</v>
      </c>
      <c r="BF67" s="310">
        <f t="shared" si="312"/>
        <v>8</v>
      </c>
      <c r="BG67" s="158">
        <f t="shared" si="313"/>
        <v>18</v>
      </c>
      <c r="BH67" s="159" t="str">
        <f t="shared" si="314"/>
        <v>40</v>
      </c>
      <c r="BI67" s="1289">
        <f t="shared" si="315"/>
        <v>40</v>
      </c>
      <c r="BJ67" s="311">
        <f t="shared" si="316"/>
        <v>22</v>
      </c>
      <c r="BK67" s="1232" t="str">
        <f t="shared" si="317"/>
        <v>PUNO</v>
      </c>
      <c r="BL67" s="312"/>
      <c r="BM67" s="1303">
        <v>0</v>
      </c>
      <c r="BN67" s="1303">
        <f t="shared" si="318"/>
        <v>0</v>
      </c>
      <c r="BO67" s="104">
        <f t="shared" si="319"/>
        <v>0</v>
      </c>
      <c r="BP67" s="861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"/>
      <c r="CG67" s="3"/>
      <c r="CH67" s="3"/>
      <c r="CI67" s="3"/>
      <c r="CJ67" s="861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"/>
      <c r="DA67" s="3"/>
      <c r="DB67" s="3"/>
      <c r="DC67" s="3"/>
      <c r="DD67" s="861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"/>
      <c r="DU67" s="3"/>
      <c r="DV67" s="3"/>
      <c r="DW67" s="3"/>
      <c r="DX67" s="222"/>
      <c r="DY67" s="222"/>
      <c r="DZ67" s="222"/>
      <c r="EA67" s="222"/>
      <c r="EB67" s="222"/>
      <c r="EC67" s="222"/>
      <c r="ED67" s="222"/>
      <c r="EE67" s="222"/>
      <c r="EF67" s="222"/>
      <c r="EG67" s="222"/>
      <c r="EH67" s="222"/>
      <c r="EI67" s="222"/>
      <c r="EJ67" s="222"/>
      <c r="EK67" s="222"/>
      <c r="EL67" s="222"/>
      <c r="EM67" s="222"/>
      <c r="EN67" s="222"/>
      <c r="EO67" s="222"/>
      <c r="EP67" s="222"/>
      <c r="EQ67" s="222"/>
      <c r="ER67" s="222"/>
      <c r="ES67" s="222"/>
      <c r="ET67" s="222"/>
      <c r="EU67" s="222"/>
      <c r="EV67" s="222"/>
      <c r="EW67" s="222"/>
      <c r="EX67" s="222"/>
      <c r="EY67" s="222"/>
      <c r="EZ67" s="222"/>
      <c r="FA67" s="222"/>
      <c r="FB67" s="222"/>
      <c r="FC67" s="222"/>
      <c r="FD67" s="222"/>
      <c r="FE67" s="222"/>
      <c r="FF67" s="222"/>
      <c r="FG67" s="222"/>
      <c r="FH67" s="222"/>
      <c r="FI67" s="222"/>
      <c r="FJ67" s="222"/>
      <c r="FK67" s="222"/>
      <c r="FL67" s="222"/>
      <c r="FM67" s="222"/>
      <c r="FN67" s="222"/>
      <c r="FO67" s="222"/>
      <c r="FP67" s="222"/>
      <c r="FQ67" s="222"/>
      <c r="FR67" s="222"/>
      <c r="FS67" s="222"/>
      <c r="FT67" s="222"/>
      <c r="FU67" s="222"/>
      <c r="FV67" s="222"/>
      <c r="FW67" s="222"/>
      <c r="FX67" s="222"/>
      <c r="FY67" s="222"/>
      <c r="FZ67" s="222"/>
      <c r="GA67" s="222"/>
      <c r="GB67" s="222"/>
      <c r="GC67" s="222"/>
      <c r="GD67" s="222"/>
      <c r="GE67" s="222"/>
      <c r="GF67" s="222"/>
      <c r="GG67" s="222"/>
      <c r="GH67" s="222"/>
      <c r="GI67" s="222"/>
      <c r="GJ67" s="222"/>
      <c r="GK67" s="222"/>
      <c r="GL67" s="222"/>
      <c r="GM67" s="222"/>
      <c r="GN67" s="222"/>
      <c r="GO67" s="222"/>
      <c r="GP67" s="222"/>
      <c r="GQ67" s="222"/>
      <c r="GR67" s="222"/>
      <c r="GS67" s="222"/>
      <c r="GT67" s="222"/>
      <c r="GU67" s="222"/>
      <c r="GV67" s="222"/>
      <c r="GW67" s="222"/>
      <c r="GX67" s="222"/>
      <c r="GY67" s="222"/>
      <c r="GZ67" s="222"/>
      <c r="HA67" s="222"/>
      <c r="HB67" s="222"/>
      <c r="HC67" s="222"/>
      <c r="HD67" s="222"/>
      <c r="HE67" s="222"/>
      <c r="HF67" s="222"/>
      <c r="HG67" s="222"/>
      <c r="HH67" s="222"/>
      <c r="HI67" s="222"/>
      <c r="HJ67" s="222"/>
      <c r="HK67" s="222"/>
      <c r="HL67" s="222"/>
      <c r="HM67" s="222"/>
      <c r="HN67" s="222"/>
      <c r="HO67" s="222"/>
      <c r="HP67" s="222"/>
      <c r="HQ67" s="222"/>
      <c r="HR67" s="222"/>
      <c r="HS67" s="222"/>
      <c r="HT67" s="222"/>
      <c r="HU67" s="222"/>
      <c r="HV67" s="222"/>
      <c r="HW67" s="222"/>
      <c r="HX67" s="222"/>
      <c r="HY67" s="222"/>
      <c r="HZ67" s="222"/>
      <c r="IA67" s="222"/>
      <c r="IB67" s="222"/>
      <c r="IC67" s="222"/>
      <c r="ID67" s="222"/>
      <c r="IE67" s="222"/>
      <c r="IF67" s="222"/>
      <c r="IG67" s="222"/>
      <c r="IH67" s="222"/>
      <c r="II67" s="222"/>
      <c r="IJ67" s="222"/>
      <c r="IK67" s="222"/>
      <c r="IL67" s="222"/>
      <c r="IM67" s="222"/>
      <c r="IN67" s="222"/>
      <c r="IO67" s="222"/>
      <c r="IP67" s="222"/>
      <c r="IQ67" s="222"/>
      <c r="IR67" s="222"/>
      <c r="IS67" s="222"/>
      <c r="IT67" s="222"/>
      <c r="IU67" s="222"/>
      <c r="IV67" s="222"/>
      <c r="IW67" s="222"/>
      <c r="IX67" s="222"/>
      <c r="IY67" s="222"/>
      <c r="IZ67" s="222"/>
      <c r="JA67" s="222"/>
      <c r="JB67" s="222"/>
      <c r="JC67" s="222"/>
      <c r="JD67" s="222"/>
      <c r="JE67" s="222"/>
      <c r="JF67" s="222"/>
      <c r="JG67" s="222"/>
      <c r="JH67" s="222"/>
      <c r="JI67" s="222"/>
    </row>
    <row r="68" spans="1:269" s="1627" customFormat="1" x14ac:dyDescent="0.3">
      <c r="A68" s="1591"/>
      <c r="B68" s="1592"/>
      <c r="C68" s="1593"/>
      <c r="D68" s="1594"/>
      <c r="E68" s="1595"/>
      <c r="F68" s="1596"/>
      <c r="G68" s="1597"/>
      <c r="H68" s="1598"/>
      <c r="I68" s="1599"/>
      <c r="J68" s="1599"/>
      <c r="K68" s="1599"/>
      <c r="L68" s="1599"/>
      <c r="M68" s="1599"/>
      <c r="N68" s="1599"/>
      <c r="O68" s="1599"/>
      <c r="P68" s="1599"/>
      <c r="Q68" s="1599"/>
      <c r="R68" s="1599"/>
      <c r="S68" s="1599"/>
      <c r="T68" s="1599"/>
      <c r="U68" s="1599"/>
      <c r="V68" s="1599"/>
      <c r="W68" s="1600"/>
      <c r="X68" s="1600"/>
      <c r="Y68" s="1601"/>
      <c r="Z68" s="1602"/>
      <c r="AA68" s="1603"/>
      <c r="AB68" s="1604"/>
      <c r="AC68" s="1605"/>
      <c r="AD68" s="1606"/>
      <c r="AE68" s="1597"/>
      <c r="AF68" s="1597"/>
      <c r="AG68" s="1597"/>
      <c r="AH68" s="1597"/>
      <c r="AI68" s="1597"/>
      <c r="AJ68" s="1597"/>
      <c r="AK68" s="1597"/>
      <c r="AL68" s="1597"/>
      <c r="AM68" s="1597"/>
      <c r="AN68" s="1597"/>
      <c r="AO68" s="1597"/>
      <c r="AP68" s="1597"/>
      <c r="AQ68" s="1597"/>
      <c r="AR68" s="1597"/>
      <c r="AS68" s="1607"/>
      <c r="AT68" s="1607"/>
      <c r="AU68" s="1608"/>
      <c r="AV68" s="1609"/>
      <c r="AW68" s="1610"/>
      <c r="AX68" s="1611"/>
      <c r="AY68" s="1612"/>
      <c r="AZ68" s="1613"/>
      <c r="BA68" s="1614"/>
      <c r="BB68" s="1615"/>
      <c r="BC68" s="1616"/>
      <c r="BD68" s="1617"/>
      <c r="BE68" s="1617"/>
      <c r="BF68" s="1618"/>
      <c r="BG68" s="1619"/>
      <c r="BH68" s="1620"/>
      <c r="BI68" s="1613"/>
      <c r="BJ68" s="1621"/>
      <c r="BK68" s="1622"/>
      <c r="BL68" s="1623"/>
      <c r="BM68" s="1337"/>
      <c r="BN68" s="1337"/>
      <c r="BO68" s="1624"/>
      <c r="BP68" s="1625"/>
      <c r="BQ68" s="1626"/>
      <c r="BR68" s="1626"/>
      <c r="BS68" s="1626"/>
      <c r="BT68" s="1626"/>
      <c r="BU68" s="1626"/>
      <c r="BV68" s="1626"/>
      <c r="BW68" s="1626"/>
      <c r="BX68" s="1626"/>
      <c r="BY68" s="1626"/>
      <c r="BZ68" s="1626"/>
      <c r="CA68" s="1626"/>
      <c r="CB68" s="1626"/>
      <c r="CC68" s="1626"/>
      <c r="CD68" s="1626"/>
      <c r="CE68" s="1626"/>
      <c r="CJ68" s="1625"/>
      <c r="CK68" s="1626"/>
      <c r="CL68" s="1626"/>
      <c r="CM68" s="1626"/>
      <c r="CN68" s="1626"/>
      <c r="CO68" s="1626"/>
      <c r="CP68" s="1626"/>
      <c r="CQ68" s="1626"/>
      <c r="CR68" s="1626"/>
      <c r="CS68" s="1626"/>
      <c r="CT68" s="1626"/>
      <c r="CU68" s="1626"/>
      <c r="CV68" s="1626"/>
      <c r="CW68" s="1626"/>
      <c r="CX68" s="1626"/>
      <c r="CY68" s="1626"/>
      <c r="DD68" s="1625"/>
      <c r="DE68" s="1626"/>
      <c r="DF68" s="1626"/>
      <c r="DG68" s="1626"/>
      <c r="DH68" s="1626"/>
      <c r="DI68" s="1626"/>
      <c r="DJ68" s="1626"/>
      <c r="DK68" s="1626"/>
      <c r="DL68" s="1626"/>
      <c r="DM68" s="1626"/>
      <c r="DN68" s="1626"/>
      <c r="DO68" s="1626"/>
      <c r="DP68" s="1626"/>
      <c r="DQ68" s="1626"/>
      <c r="DR68" s="1626"/>
      <c r="DS68" s="1626"/>
      <c r="DX68" s="1628"/>
      <c r="DY68" s="1628"/>
      <c r="DZ68" s="1628"/>
      <c r="EA68" s="1628"/>
      <c r="EB68" s="1628"/>
      <c r="EC68" s="1628"/>
      <c r="ED68" s="1628"/>
      <c r="EE68" s="1628"/>
      <c r="EF68" s="1628"/>
      <c r="EG68" s="1628"/>
      <c r="EH68" s="1628"/>
      <c r="EI68" s="1628"/>
      <c r="EJ68" s="1628"/>
      <c r="EK68" s="1628"/>
      <c r="EL68" s="1628"/>
      <c r="EM68" s="1628"/>
      <c r="EN68" s="1628"/>
      <c r="EO68" s="1628"/>
      <c r="EP68" s="1628"/>
      <c r="EQ68" s="1628"/>
      <c r="ER68" s="1628"/>
      <c r="ES68" s="1628"/>
      <c r="ET68" s="1628"/>
      <c r="EU68" s="1628"/>
      <c r="EV68" s="1628"/>
      <c r="EW68" s="1628"/>
      <c r="EX68" s="1628"/>
      <c r="EY68" s="1628"/>
      <c r="EZ68" s="1628"/>
      <c r="FA68" s="1628"/>
      <c r="FB68" s="1628"/>
      <c r="FC68" s="1628"/>
      <c r="FD68" s="1628"/>
      <c r="FE68" s="1628"/>
      <c r="FF68" s="1628"/>
      <c r="FG68" s="1628"/>
      <c r="FH68" s="1628"/>
      <c r="FI68" s="1628"/>
      <c r="FJ68" s="1628"/>
      <c r="FK68" s="1628"/>
      <c r="FL68" s="1628"/>
      <c r="FM68" s="1628"/>
      <c r="FN68" s="1628"/>
      <c r="FO68" s="1628"/>
      <c r="FP68" s="1628"/>
      <c r="FQ68" s="1628"/>
      <c r="FR68" s="1628"/>
      <c r="FS68" s="1628"/>
      <c r="FT68" s="1628"/>
      <c r="FU68" s="1628"/>
      <c r="FV68" s="1628"/>
      <c r="FW68" s="1628"/>
      <c r="FX68" s="1628"/>
      <c r="FY68" s="1628"/>
      <c r="FZ68" s="1628"/>
      <c r="GA68" s="1628"/>
      <c r="GB68" s="1628"/>
      <c r="GC68" s="1628"/>
      <c r="GD68" s="1628"/>
      <c r="GE68" s="1628"/>
      <c r="GF68" s="1628"/>
      <c r="GG68" s="1628"/>
      <c r="GH68" s="1628"/>
      <c r="GI68" s="1628"/>
      <c r="GJ68" s="1628"/>
      <c r="GK68" s="1628"/>
      <c r="GL68" s="1628"/>
      <c r="GM68" s="1628"/>
      <c r="GN68" s="1628"/>
      <c r="GO68" s="1628"/>
      <c r="GP68" s="1628"/>
      <c r="GQ68" s="1628"/>
      <c r="GR68" s="1628"/>
      <c r="GS68" s="1628"/>
      <c r="GT68" s="1628"/>
      <c r="GU68" s="1628"/>
      <c r="GV68" s="1628"/>
      <c r="GW68" s="1628"/>
      <c r="GX68" s="1628"/>
      <c r="GY68" s="1628"/>
      <c r="GZ68" s="1628"/>
      <c r="HA68" s="1628"/>
      <c r="HB68" s="1628"/>
      <c r="HC68" s="1628"/>
      <c r="HD68" s="1628"/>
      <c r="HE68" s="1628"/>
      <c r="HF68" s="1628"/>
      <c r="HG68" s="1628"/>
      <c r="HH68" s="1628"/>
      <c r="HI68" s="1628"/>
      <c r="HJ68" s="1628"/>
      <c r="HK68" s="1628"/>
      <c r="HL68" s="1628"/>
      <c r="HM68" s="1628"/>
      <c r="HN68" s="1628"/>
      <c r="HO68" s="1628"/>
      <c r="HP68" s="1628"/>
      <c r="HQ68" s="1628"/>
      <c r="HR68" s="1628"/>
      <c r="HS68" s="1628"/>
      <c r="HT68" s="1628"/>
      <c r="HU68" s="1628"/>
      <c r="HV68" s="1628"/>
      <c r="HW68" s="1628"/>
      <c r="HX68" s="1628"/>
      <c r="HY68" s="1628"/>
      <c r="HZ68" s="1628"/>
      <c r="IA68" s="1628"/>
      <c r="IB68" s="1628"/>
      <c r="IC68" s="1628"/>
      <c r="ID68" s="1628"/>
      <c r="IE68" s="1628"/>
      <c r="IF68" s="1628"/>
      <c r="IG68" s="1628"/>
      <c r="IH68" s="1628"/>
      <c r="II68" s="1628"/>
      <c r="IJ68" s="1628"/>
      <c r="IK68" s="1628"/>
      <c r="IL68" s="1628"/>
      <c r="IM68" s="1628"/>
      <c r="IN68" s="1628"/>
      <c r="IO68" s="1628"/>
      <c r="IP68" s="1628"/>
      <c r="IQ68" s="1628"/>
      <c r="IR68" s="1628"/>
      <c r="IS68" s="1628"/>
      <c r="IT68" s="1628"/>
      <c r="IU68" s="1628"/>
      <c r="IV68" s="1628"/>
      <c r="IW68" s="1628"/>
      <c r="IX68" s="1628"/>
      <c r="IY68" s="1628"/>
      <c r="IZ68" s="1628"/>
      <c r="JA68" s="1628"/>
      <c r="JB68" s="1628"/>
      <c r="JC68" s="1628"/>
      <c r="JD68" s="1628"/>
      <c r="JE68" s="1628"/>
      <c r="JF68" s="1628"/>
      <c r="JG68" s="1628"/>
      <c r="JH68" s="1628"/>
      <c r="JI68" s="1628"/>
    </row>
    <row r="69" spans="1:269" s="337" customFormat="1" ht="19.2" x14ac:dyDescent="0.3">
      <c r="A69" s="1407" t="s">
        <v>476</v>
      </c>
      <c r="B69" s="1399" t="s">
        <v>269</v>
      </c>
      <c r="C69" s="1507" t="s">
        <v>478</v>
      </c>
      <c r="D69" s="1203"/>
      <c r="E69" s="318">
        <v>16</v>
      </c>
      <c r="F69" s="319"/>
      <c r="G69" s="320" t="str">
        <f>IF(ISBLANK(D69),"",2)</f>
        <v/>
      </c>
      <c r="H69" s="1220">
        <f t="shared" ref="H69" si="320">SUM(E69:G69)</f>
        <v>16</v>
      </c>
      <c r="I69" s="602"/>
      <c r="J69" s="602"/>
      <c r="K69" s="602"/>
      <c r="L69" s="602"/>
      <c r="M69" s="317"/>
      <c r="N69" s="317"/>
      <c r="O69" s="317"/>
      <c r="P69" s="317"/>
      <c r="Q69" s="317"/>
      <c r="R69" s="317"/>
      <c r="S69" s="317"/>
      <c r="T69" s="587"/>
      <c r="U69" s="587"/>
      <c r="V69" s="587"/>
      <c r="W69" s="322"/>
      <c r="X69" s="322"/>
      <c r="Y69" s="1186">
        <f t="shared" ref="Y69" si="321">SUM(I69:X69)</f>
        <v>0</v>
      </c>
      <c r="Z69" s="399" t="str">
        <f t="shared" ref="Z69" si="322">IF(Y69=0,"-",IF(Y69&lt;4,"Točno!",IF(Y69&gt;4,"Previše sati!","Netočno!")))</f>
        <v>-</v>
      </c>
      <c r="AA69" s="227"/>
      <c r="AB69" s="1214">
        <f t="shared" ref="AB69" si="323">(H69+Y69+AA69)</f>
        <v>16</v>
      </c>
      <c r="AC69" s="323" t="str">
        <f>IF(AB69=0,"-",IF(AB69&lt;18,"Nepuno!",IF(AB69&gt;22,"Previše sati!","Puno!")))</f>
        <v>Nepuno!</v>
      </c>
      <c r="AD69" s="321">
        <v>2</v>
      </c>
      <c r="AE69" s="321">
        <v>1</v>
      </c>
      <c r="AF69" s="321"/>
      <c r="AG69" s="321"/>
      <c r="AH69" s="321"/>
      <c r="AI69" s="602"/>
      <c r="AJ69" s="602"/>
      <c r="AK69" s="602"/>
      <c r="AL69" s="321"/>
      <c r="AM69" s="321"/>
      <c r="AN69" s="321"/>
      <c r="AO69" s="321"/>
      <c r="AP69" s="321"/>
      <c r="AQ69" s="321"/>
      <c r="AR69" s="321"/>
      <c r="AS69" s="325"/>
      <c r="AT69" s="325"/>
      <c r="AU69" s="321"/>
      <c r="AV69" s="326">
        <f>SUM(AD69:AU69)</f>
        <v>3</v>
      </c>
      <c r="AW69" s="327">
        <f>(BJ69-AB69)</f>
        <v>3</v>
      </c>
      <c r="AX69" s="328" t="str">
        <f>IF(AV69&lt;1,"Netočno!",IF(AV69&lt;AW69,"Premalo sati!",IF(AV69&gt;AW69,"Previše sati!","Točno!""")))</f>
        <v>Točno!"</v>
      </c>
      <c r="AY69" s="329">
        <f>(AW69-AV69)</f>
        <v>0</v>
      </c>
      <c r="AZ69" s="1290">
        <f>(AB69+AV69)</f>
        <v>19</v>
      </c>
      <c r="BA69" s="1247">
        <f>(E69+F69)*30/60</f>
        <v>8</v>
      </c>
      <c r="BB69" s="330">
        <f>CEILING(BA69, 0.5)</f>
        <v>8</v>
      </c>
      <c r="BC69" s="331" t="str">
        <f>IF(ISBLANK(D69),"0",2)</f>
        <v>0</v>
      </c>
      <c r="BD69" s="317">
        <f>(W69+AS69)</f>
        <v>0</v>
      </c>
      <c r="BE69" s="317">
        <f>(AT69+X69)</f>
        <v>0</v>
      </c>
      <c r="BF69" s="332">
        <f>IF(AZ69=0,"-",BH69-AZ69-BB69-BC69-BD69-BE69-AY69)</f>
        <v>5</v>
      </c>
      <c r="BG69" s="333">
        <v>14</v>
      </c>
      <c r="BH69" s="334">
        <f>IF(AB69=0,"-",IF(AB69&gt;17,"40",AB69*40/20))</f>
        <v>32</v>
      </c>
      <c r="BI69" s="1289">
        <f>IF(BH69=0,"-",AZ69+BG69)</f>
        <v>33</v>
      </c>
      <c r="BJ69" s="335">
        <f>ROUND(24*BH69/40,0)</f>
        <v>19</v>
      </c>
      <c r="BK69" s="1233" t="str">
        <f>IF(BI69=0,"0",IF(BI69&gt;40,"PREKOVREMENO",IF(BI69=40,"PUNO","NEPUNO")))</f>
        <v>NEPUNO</v>
      </c>
      <c r="BL69" s="336"/>
      <c r="BM69" s="324"/>
      <c r="BN69" s="1303">
        <f t="shared" ref="BN69" si="324">(BM69*0.5)</f>
        <v>0</v>
      </c>
      <c r="BO69" s="104">
        <f t="shared" ref="BO69" si="325">(BM69+BN69)</f>
        <v>0</v>
      </c>
      <c r="BP69" s="1376"/>
      <c r="BQ69" s="1377"/>
      <c r="BR69" s="43"/>
      <c r="BS69" s="43"/>
      <c r="BT69" s="43"/>
      <c r="BU69" s="43"/>
      <c r="BV69" s="43"/>
      <c r="BW69" s="43"/>
      <c r="BX69" s="43"/>
      <c r="BY69" s="43"/>
      <c r="BZ69" s="1377"/>
      <c r="CA69" s="1377"/>
      <c r="CB69" s="1377"/>
      <c r="CC69" s="43"/>
      <c r="CD69" s="43"/>
      <c r="CE69" s="43"/>
      <c r="CF69" s="43"/>
      <c r="CG69" s="43"/>
      <c r="CH69" s="43"/>
      <c r="CI69" s="43"/>
      <c r="CJ69" s="951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951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58"/>
      <c r="DV69" s="58"/>
      <c r="DW69" s="58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  <c r="IW69" s="43"/>
      <c r="IX69" s="43"/>
      <c r="IY69" s="43"/>
      <c r="IZ69" s="43"/>
      <c r="JA69" s="43"/>
      <c r="JB69" s="43"/>
      <c r="JC69" s="43"/>
      <c r="JD69" s="43"/>
      <c r="JE69" s="43"/>
      <c r="JF69" s="43"/>
      <c r="JG69" s="43"/>
      <c r="JH69" s="43"/>
      <c r="JI69" s="43"/>
    </row>
    <row r="70" spans="1:269" s="337" customFormat="1" ht="20.399999999999999" x14ac:dyDescent="0.3">
      <c r="A70" s="1407" t="s">
        <v>477</v>
      </c>
      <c r="B70" s="1500" t="s">
        <v>269</v>
      </c>
      <c r="C70" s="1512" t="s">
        <v>479</v>
      </c>
      <c r="D70" s="1499"/>
      <c r="E70" s="318">
        <v>8</v>
      </c>
      <c r="F70" s="319"/>
      <c r="G70" s="320" t="str">
        <f>IF(ISBLANK(D70),"",2)</f>
        <v/>
      </c>
      <c r="H70" s="1220">
        <f t="shared" ref="H70" si="326">SUM(E70:G70)</f>
        <v>8</v>
      </c>
      <c r="I70" s="602"/>
      <c r="J70" s="602"/>
      <c r="K70" s="602"/>
      <c r="L70" s="602"/>
      <c r="M70" s="317"/>
      <c r="N70" s="317"/>
      <c r="O70" s="317"/>
      <c r="P70" s="317"/>
      <c r="Q70" s="317">
        <v>3</v>
      </c>
      <c r="R70" s="317"/>
      <c r="S70" s="317"/>
      <c r="T70" s="587"/>
      <c r="U70" s="587"/>
      <c r="V70" s="587"/>
      <c r="W70" s="322"/>
      <c r="X70" s="322"/>
      <c r="Y70" s="1186">
        <f t="shared" ref="Y70" si="327">SUM(I70:X70)</f>
        <v>3</v>
      </c>
      <c r="Z70" s="399" t="str">
        <f t="shared" ref="Z70" si="328">IF(Y70=0,"-",IF(Y70&lt;4,"Točno!",IF(Y70&gt;4,"Previše sati!","Netočno!")))</f>
        <v>Točno!</v>
      </c>
      <c r="AA70" s="227"/>
      <c r="AB70" s="1214">
        <f t="shared" ref="AB70" si="329">(H70+Y70+AA70)</f>
        <v>11</v>
      </c>
      <c r="AC70" s="323" t="str">
        <f>IF(AB70=0,"-",IF(AB70&lt;18,"Nepuno!",IF(AB70&gt;22,"Previše sati!","Puno!")))</f>
        <v>Nepuno!</v>
      </c>
      <c r="AD70" s="321">
        <v>1</v>
      </c>
      <c r="AE70" s="321">
        <v>1</v>
      </c>
      <c r="AF70" s="321">
        <v>1</v>
      </c>
      <c r="AG70" s="321"/>
      <c r="AH70" s="321"/>
      <c r="AI70" s="602"/>
      <c r="AJ70" s="602"/>
      <c r="AK70" s="602"/>
      <c r="AL70" s="321"/>
      <c r="AM70" s="321"/>
      <c r="AN70" s="321"/>
      <c r="AO70" s="321"/>
      <c r="AP70" s="321"/>
      <c r="AQ70" s="321"/>
      <c r="AR70" s="321"/>
      <c r="AS70" s="325"/>
      <c r="AT70" s="325"/>
      <c r="AU70" s="321"/>
      <c r="AV70" s="326">
        <f>SUM(AD70:AU70)</f>
        <v>3</v>
      </c>
      <c r="AW70" s="327">
        <f>(BJ70-AB70)</f>
        <v>2</v>
      </c>
      <c r="AX70" s="328" t="str">
        <f>IF(AV70&lt;1,"Netočno!",IF(AV70&lt;AW70,"Premalo sati!",IF(AV70&gt;AW70,"Previše sati!","Točno!""")))</f>
        <v>Previše sati!</v>
      </c>
      <c r="AY70" s="329">
        <f>(AW70-AV70)</f>
        <v>-1</v>
      </c>
      <c r="AZ70" s="1290">
        <f>(AB70+AV70)</f>
        <v>14</v>
      </c>
      <c r="BA70" s="1247">
        <f>(E70+F70)*30/60</f>
        <v>4</v>
      </c>
      <c r="BB70" s="330">
        <f>CEILING(BA70, 0.5)</f>
        <v>4</v>
      </c>
      <c r="BC70" s="331" t="str">
        <f>IF(ISBLANK(D70),"0",2)</f>
        <v>0</v>
      </c>
      <c r="BD70" s="317">
        <f>(W70+AS70)</f>
        <v>0</v>
      </c>
      <c r="BE70" s="317">
        <f>(AT70+X70)</f>
        <v>0</v>
      </c>
      <c r="BF70" s="332">
        <f>IF(AZ70=0,"-",BH70-AZ70-BB70-BC70-BD70-BE70-AY70)</f>
        <v>5</v>
      </c>
      <c r="BG70" s="333">
        <v>8</v>
      </c>
      <c r="BH70" s="334">
        <f>IF(AB70=0,"-",IF(AB70&gt;17,"40",AB70*40/20))</f>
        <v>22</v>
      </c>
      <c r="BI70" s="1289">
        <f>IF(BH70=0,"-",AZ70+BG70)</f>
        <v>22</v>
      </c>
      <c r="BJ70" s="335">
        <f>ROUND(24*BH70/40,0)</f>
        <v>13</v>
      </c>
      <c r="BK70" s="1233" t="str">
        <f>IF(BI70=0,"0",IF(BI70&gt;40,"PREKOVREMENO",IF(BI70=40,"PUNO","NEPUNO")))</f>
        <v>NEPUNO</v>
      </c>
      <c r="BL70" s="336"/>
      <c r="BM70" s="324"/>
      <c r="BN70" s="1303">
        <f t="shared" ref="BN70" si="330">(BM70*0.5)</f>
        <v>0</v>
      </c>
      <c r="BO70" s="104">
        <f t="shared" ref="BO70" si="331">(BM70+BN70)</f>
        <v>0</v>
      </c>
      <c r="BP70" s="1376"/>
      <c r="BQ70" s="1377"/>
      <c r="BR70" s="43"/>
      <c r="BS70" s="43"/>
      <c r="BT70" s="43"/>
      <c r="BU70" s="43"/>
      <c r="BV70" s="43"/>
      <c r="BW70" s="43"/>
      <c r="BX70" s="43"/>
      <c r="BY70" s="43"/>
      <c r="BZ70" s="1377"/>
      <c r="CA70" s="1377"/>
      <c r="CB70" s="1377"/>
      <c r="CC70" s="43"/>
      <c r="CD70" s="43"/>
      <c r="CE70" s="43"/>
      <c r="CF70" s="43"/>
      <c r="CG70" s="43"/>
      <c r="CH70" s="43"/>
      <c r="CI70" s="43"/>
      <c r="CJ70" s="951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951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58"/>
      <c r="DV70" s="58"/>
      <c r="DW70" s="58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  <c r="IW70" s="43"/>
      <c r="IX70" s="43"/>
      <c r="IY70" s="43"/>
      <c r="IZ70" s="43"/>
      <c r="JA70" s="43"/>
      <c r="JB70" s="43"/>
      <c r="JC70" s="43"/>
      <c r="JD70" s="43"/>
      <c r="JE70" s="43"/>
      <c r="JF70" s="43"/>
      <c r="JG70" s="43"/>
      <c r="JH70" s="43"/>
      <c r="JI70" s="43"/>
    </row>
    <row r="71" spans="1:269" s="43" customFormat="1" x14ac:dyDescent="0.3">
      <c r="A71" s="1408"/>
      <c r="B71" s="1401"/>
      <c r="C71" s="1435"/>
      <c r="D71" s="855"/>
      <c r="E71" s="844"/>
      <c r="F71" s="845"/>
      <c r="G71" s="846"/>
      <c r="H71" s="1218"/>
      <c r="I71" s="846"/>
      <c r="J71" s="846"/>
      <c r="K71" s="846"/>
      <c r="L71" s="846"/>
      <c r="M71" s="843"/>
      <c r="N71" s="843"/>
      <c r="O71" s="843"/>
      <c r="P71" s="843"/>
      <c r="Q71" s="843"/>
      <c r="R71" s="843"/>
      <c r="S71" s="843"/>
      <c r="T71" s="843"/>
      <c r="U71" s="843"/>
      <c r="V71" s="843"/>
      <c r="W71" s="847"/>
      <c r="X71" s="847"/>
      <c r="Y71" s="847"/>
      <c r="Z71" s="847"/>
      <c r="AA71" s="843"/>
      <c r="AB71" s="844"/>
      <c r="AC71" s="848"/>
      <c r="AD71" s="846"/>
      <c r="AE71" s="846"/>
      <c r="AF71" s="846"/>
      <c r="AG71" s="846"/>
      <c r="AH71" s="846"/>
      <c r="AI71" s="846"/>
      <c r="AJ71" s="846"/>
      <c r="AK71" s="846"/>
      <c r="AL71" s="846"/>
      <c r="AM71" s="846"/>
      <c r="AN71" s="846"/>
      <c r="AO71" s="846"/>
      <c r="AP71" s="846"/>
      <c r="AQ71" s="846"/>
      <c r="AR71" s="846"/>
      <c r="AS71" s="849"/>
      <c r="AT71" s="849"/>
      <c r="AU71" s="846"/>
      <c r="AV71" s="850"/>
      <c r="AW71" s="851"/>
      <c r="AX71" s="852"/>
      <c r="AY71" s="853"/>
      <c r="AZ71" s="1260"/>
      <c r="BA71" s="1248"/>
      <c r="BB71" s="854"/>
      <c r="BC71" s="855"/>
      <c r="BD71" s="843"/>
      <c r="BE71" s="843"/>
      <c r="BF71" s="856"/>
      <c r="BG71" s="857"/>
      <c r="BH71" s="858"/>
      <c r="BI71" s="217"/>
      <c r="BJ71" s="859"/>
      <c r="BK71" s="1234"/>
      <c r="BL71" s="860"/>
      <c r="BM71" s="124"/>
      <c r="BN71" s="124"/>
      <c r="BO71" s="861"/>
      <c r="BP71" s="861"/>
      <c r="CJ71" s="861"/>
      <c r="DD71" s="861"/>
    </row>
    <row r="72" spans="1:269" s="337" customFormat="1" ht="20.399999999999999" x14ac:dyDescent="0.2">
      <c r="A72" s="1409" t="s">
        <v>409</v>
      </c>
      <c r="B72" s="1402" t="s">
        <v>119</v>
      </c>
      <c r="C72" s="1436" t="s">
        <v>489</v>
      </c>
      <c r="D72" s="1204"/>
      <c r="E72" s="318">
        <v>12</v>
      </c>
      <c r="F72" s="318">
        <v>4</v>
      </c>
      <c r="G72" s="320" t="str">
        <f>IF(ISBLANK(D72),"",2)</f>
        <v/>
      </c>
      <c r="H72" s="1220">
        <f t="shared" ref="H72" si="332">SUM(E72:G72)</f>
        <v>16</v>
      </c>
      <c r="I72" s="602"/>
      <c r="J72" s="602"/>
      <c r="K72" s="602"/>
      <c r="L72" s="602"/>
      <c r="M72" s="317"/>
      <c r="N72" s="317"/>
      <c r="O72" s="317">
        <v>4</v>
      </c>
      <c r="P72" s="317"/>
      <c r="Q72" s="317"/>
      <c r="R72" s="317"/>
      <c r="S72" s="317"/>
      <c r="T72" s="603"/>
      <c r="U72" s="603"/>
      <c r="V72" s="603"/>
      <c r="W72" s="322"/>
      <c r="X72" s="322"/>
      <c r="Y72" s="1186">
        <f t="shared" ref="Y72" si="333">SUM(I72:X72)</f>
        <v>4</v>
      </c>
      <c r="Z72" s="399" t="str">
        <f t="shared" ref="Z72" si="334">IF(Y72=0,"-",IF(Y72&lt;4,"Točno!",IF(Y72&gt;4,"Previše sati!","Netočno!")))</f>
        <v>Netočno!</v>
      </c>
      <c r="AA72" s="227"/>
      <c r="AB72" s="1214">
        <f t="shared" ref="AB72" si="335">(H72+Y72+AA72)</f>
        <v>20</v>
      </c>
      <c r="AC72" s="323" t="str">
        <f>IF(AB72=0,"-",IF(AB72&lt;18,"Nepuno!",IF(AB72&gt;22,"Previše sati!","Puno!")))</f>
        <v>Puno!</v>
      </c>
      <c r="AD72" s="321"/>
      <c r="AE72" s="321"/>
      <c r="AF72" s="321">
        <v>2</v>
      </c>
      <c r="AG72" s="321"/>
      <c r="AH72" s="321"/>
      <c r="AI72" s="602"/>
      <c r="AJ72" s="602"/>
      <c r="AK72" s="602"/>
      <c r="AL72" s="321"/>
      <c r="AM72" s="321">
        <v>2</v>
      </c>
      <c r="AN72" s="321"/>
      <c r="AO72" s="321"/>
      <c r="AP72" s="321"/>
      <c r="AQ72" s="321"/>
      <c r="AR72" s="321"/>
      <c r="AS72" s="325"/>
      <c r="AT72" s="325"/>
      <c r="AU72" s="321"/>
      <c r="AV72" s="326">
        <f>SUM(AD72:AU72)</f>
        <v>4</v>
      </c>
      <c r="AW72" s="327">
        <f>(BJ72-AB72)</f>
        <v>4</v>
      </c>
      <c r="AX72" s="328" t="str">
        <f>IF(AV72&lt;1,"Netočno!",IF(AV72&lt;AW72,"Premalo sati!",IF(AV72&gt;AW72,"Previše sati!","Točno!""")))</f>
        <v>Točno!"</v>
      </c>
      <c r="AY72" s="329">
        <f>(AW72-AV72)</f>
        <v>0</v>
      </c>
      <c r="AZ72" s="1290">
        <f>(AB72+AV72)</f>
        <v>24</v>
      </c>
      <c r="BA72" s="1247">
        <f>(E72+F72)*30/60</f>
        <v>8</v>
      </c>
      <c r="BB72" s="330">
        <f>CEILING(BA72, 0.5)</f>
        <v>8</v>
      </c>
      <c r="BC72" s="331" t="str">
        <f>IF(ISBLANK(D72),"0",2)</f>
        <v>0</v>
      </c>
      <c r="BD72" s="317">
        <f>(W72+AS72)</f>
        <v>0</v>
      </c>
      <c r="BE72" s="317">
        <f>(AT72+X72)</f>
        <v>0</v>
      </c>
      <c r="BF72" s="332">
        <f>IF(AZ72=0,"-",BH72-AZ72-BB72-BC72-BD72-BE72-AY72)</f>
        <v>8</v>
      </c>
      <c r="BG72" s="333">
        <f>IF(AB72=0,"0",BH72-AZ72-AY72)</f>
        <v>16</v>
      </c>
      <c r="BH72" s="334" t="str">
        <f>IF(AB72=0,"-",IF(AB72&gt;17,"40",AB72*40/20))</f>
        <v>40</v>
      </c>
      <c r="BI72" s="1289">
        <f>IF(BH72=0,"-",AZ72+BG72)</f>
        <v>40</v>
      </c>
      <c r="BJ72" s="335">
        <f>ROUND(24*BH72/40,0)</f>
        <v>24</v>
      </c>
      <c r="BK72" s="1233" t="str">
        <f>IF(BI72=0,"0",IF(BI72&gt;40,"PREKOVREMENO",IF(BI72=40,"PUNO","NEPUNO")))</f>
        <v>PUNO</v>
      </c>
      <c r="BL72" s="336"/>
      <c r="BM72" s="1303">
        <v>0</v>
      </c>
      <c r="BN72" s="1303">
        <f t="shared" ref="BN72" si="336">(BM72*0.5)</f>
        <v>0</v>
      </c>
      <c r="BO72" s="104">
        <f t="shared" ref="BO72" si="337">(BM72+BN72)</f>
        <v>0</v>
      </c>
      <c r="BP72" s="861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58"/>
      <c r="CG72" s="58"/>
      <c r="CH72" s="58"/>
      <c r="CI72" s="58"/>
      <c r="CJ72" s="861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58"/>
      <c r="DA72" s="58"/>
      <c r="DB72" s="58"/>
      <c r="DC72" s="58"/>
      <c r="DD72" s="861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58"/>
      <c r="DU72" s="58"/>
      <c r="DV72" s="58"/>
      <c r="DW72" s="58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  <c r="IW72" s="43"/>
      <c r="IX72" s="43"/>
      <c r="IY72" s="43"/>
      <c r="IZ72" s="43"/>
      <c r="JA72" s="43"/>
      <c r="JB72" s="43"/>
      <c r="JC72" s="43"/>
      <c r="JD72" s="43"/>
      <c r="JE72" s="43"/>
      <c r="JF72" s="43"/>
      <c r="JG72" s="43"/>
      <c r="JH72" s="43"/>
      <c r="JI72" s="43"/>
    </row>
    <row r="73" spans="1:269" s="337" customFormat="1" ht="21.75" customHeight="1" x14ac:dyDescent="0.2">
      <c r="A73" s="1409" t="s">
        <v>475</v>
      </c>
      <c r="B73" s="1402" t="s">
        <v>491</v>
      </c>
      <c r="C73" s="1513" t="s">
        <v>529</v>
      </c>
      <c r="D73" s="1204"/>
      <c r="E73" s="318"/>
      <c r="F73" s="318">
        <v>18</v>
      </c>
      <c r="G73" s="320" t="str">
        <f>IF(ISBLANK(D73),"",2)</f>
        <v/>
      </c>
      <c r="H73" s="1220">
        <v>18</v>
      </c>
      <c r="I73" s="602"/>
      <c r="J73" s="602"/>
      <c r="K73" s="602"/>
      <c r="L73" s="602"/>
      <c r="M73" s="317"/>
      <c r="N73" s="317"/>
      <c r="O73" s="317">
        <v>1</v>
      </c>
      <c r="P73" s="317"/>
      <c r="Q73" s="317"/>
      <c r="R73" s="317"/>
      <c r="S73" s="317"/>
      <c r="T73" s="603"/>
      <c r="U73" s="603"/>
      <c r="V73" s="603"/>
      <c r="W73" s="322"/>
      <c r="X73" s="322"/>
      <c r="Y73" s="1186">
        <f t="shared" ref="Y73" si="338">SUM(I73:X73)</f>
        <v>1</v>
      </c>
      <c r="Z73" s="399" t="str">
        <f t="shared" ref="Z73" si="339">IF(Y73=0,"-",IF(Y73&lt;4,"Točno!",IF(Y73&gt;4,"Previše sati!","Netočno!")))</f>
        <v>Točno!</v>
      </c>
      <c r="AA73" s="227"/>
      <c r="AB73" s="1214">
        <f t="shared" ref="AB73" si="340">(H73+Y73+AA73)</f>
        <v>19</v>
      </c>
      <c r="AC73" s="323" t="str">
        <f>IF(AB73=0,"-",IF(AB73&lt;18,"Nepuno!",IF(AB73&gt;22,"Previše sati!","Puno!")))</f>
        <v>Puno!</v>
      </c>
      <c r="AD73" s="321"/>
      <c r="AE73" s="321"/>
      <c r="AF73" s="321">
        <v>2</v>
      </c>
      <c r="AG73" s="321"/>
      <c r="AH73" s="321"/>
      <c r="AI73" s="602"/>
      <c r="AJ73" s="602"/>
      <c r="AK73" s="602"/>
      <c r="AL73" s="321"/>
      <c r="AM73" s="321">
        <v>1</v>
      </c>
      <c r="AN73" s="321"/>
      <c r="AO73" s="321"/>
      <c r="AP73" s="321"/>
      <c r="AQ73" s="321"/>
      <c r="AR73" s="321"/>
      <c r="AS73" s="325"/>
      <c r="AT73" s="325"/>
      <c r="AU73" s="321"/>
      <c r="AV73" s="326">
        <f>SUM(AD73:AU73)</f>
        <v>3</v>
      </c>
      <c r="AW73" s="327">
        <f>(BJ73-AB73)</f>
        <v>5</v>
      </c>
      <c r="AX73" s="328" t="str">
        <f>IF(AV73&lt;1,"Netočno!",IF(AV73&lt;AW73,"Premalo sati!",IF(AV73&gt;AW73,"Previše sati!","Točno!""")))</f>
        <v>Premalo sati!</v>
      </c>
      <c r="AY73" s="329">
        <f>(AW73-AV73)</f>
        <v>2</v>
      </c>
      <c r="AZ73" s="1290">
        <f>(AB73+AV73)</f>
        <v>22</v>
      </c>
      <c r="BA73" s="1247">
        <f>(E73+F73)*30/60</f>
        <v>9</v>
      </c>
      <c r="BB73" s="330">
        <f>CEILING(BA73, 0.5)</f>
        <v>9</v>
      </c>
      <c r="BC73" s="331" t="str">
        <f>IF(ISBLANK(D73),"0",2)</f>
        <v>0</v>
      </c>
      <c r="BD73" s="317">
        <f>(W73+AS73)</f>
        <v>0</v>
      </c>
      <c r="BE73" s="317">
        <f>(AT73+X73)</f>
        <v>0</v>
      </c>
      <c r="BF73" s="332">
        <f>IF(AZ73=0,"-",BH73-AZ73-BB73-BC73-BD73-BE73-AY73)</f>
        <v>7</v>
      </c>
      <c r="BG73" s="333">
        <f>IF(AB73=0,"0",BH73-AZ73-AY73)</f>
        <v>16</v>
      </c>
      <c r="BH73" s="334" t="str">
        <f>IF(AB73=0,"-",IF(AB73&gt;17,"40",AB73*40/20))</f>
        <v>40</v>
      </c>
      <c r="BI73" s="1289">
        <f>IF(BH73=0,"-",AZ73+BG73)</f>
        <v>38</v>
      </c>
      <c r="BJ73" s="335">
        <f>ROUND(24*BH73/40,0)</f>
        <v>24</v>
      </c>
      <c r="BK73" s="1233" t="str">
        <f>IF(BI73=0,"0",IF(BI73&gt;40,"PREKOVREMENO",IF(BI73=40,"PUNO","NEPUNO")))</f>
        <v>NEPUNO</v>
      </c>
      <c r="BL73" s="336"/>
      <c r="BM73" s="1303">
        <v>0</v>
      </c>
      <c r="BN73" s="1303">
        <f t="shared" ref="BN73" si="341">(BM73*0.5)</f>
        <v>0</v>
      </c>
      <c r="BO73" s="104">
        <f t="shared" ref="BO73" si="342">(BM73+BN73)</f>
        <v>0</v>
      </c>
      <c r="BP73" s="861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58"/>
      <c r="CG73" s="58"/>
      <c r="CH73" s="58"/>
      <c r="CI73" s="58"/>
      <c r="CJ73" s="861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58"/>
      <c r="DA73" s="58"/>
      <c r="DB73" s="58"/>
      <c r="DC73" s="58"/>
      <c r="DD73" s="861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58"/>
      <c r="DU73" s="58"/>
      <c r="DV73" s="58"/>
      <c r="DW73" s="58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  <c r="IX73" s="43"/>
      <c r="IY73" s="43"/>
      <c r="IZ73" s="43"/>
      <c r="JA73" s="43"/>
      <c r="JB73" s="43"/>
      <c r="JC73" s="43"/>
      <c r="JD73" s="43"/>
      <c r="JE73" s="43"/>
      <c r="JF73" s="43"/>
      <c r="JG73" s="43"/>
      <c r="JH73" s="43"/>
      <c r="JI73" s="43"/>
    </row>
    <row r="74" spans="1:269" ht="20.399999999999999" customHeight="1" x14ac:dyDescent="0.2">
      <c r="A74" s="1427" t="s">
        <v>410</v>
      </c>
      <c r="B74" s="1400" t="s">
        <v>491</v>
      </c>
      <c r="C74" s="1510" t="s">
        <v>490</v>
      </c>
      <c r="D74" s="1441"/>
      <c r="E74" s="962"/>
      <c r="F74" s="1551">
        <v>10</v>
      </c>
      <c r="G74" s="531" t="str">
        <f t="shared" ref="G74" si="343">IF(ISBLANK(D74),"",2)</f>
        <v/>
      </c>
      <c r="H74" s="1220">
        <f t="shared" ref="H74" si="344">SUM(E74:G74)</f>
        <v>10</v>
      </c>
      <c r="I74" s="1549"/>
      <c r="J74" s="1550"/>
      <c r="K74" s="1550"/>
      <c r="L74" s="1550"/>
      <c r="M74" s="533"/>
      <c r="N74" s="533"/>
      <c r="O74" s="533"/>
      <c r="P74" s="533"/>
      <c r="Q74" s="533"/>
      <c r="R74" s="533"/>
      <c r="S74" s="533"/>
      <c r="T74" s="588"/>
      <c r="U74" s="588"/>
      <c r="V74" s="588"/>
      <c r="W74" s="534"/>
      <c r="X74" s="534"/>
      <c r="Y74" s="1186">
        <f t="shared" ref="Y74" si="345">SUM(I74:X74)</f>
        <v>0</v>
      </c>
      <c r="Z74" s="399" t="str">
        <f t="shared" ref="Z74" si="346">IF(Y74=0,"-",IF(Y74&lt;4,"Točno!",IF(Y74&gt;4,"Previše sati!","Netočno!")))</f>
        <v>-</v>
      </c>
      <c r="AA74" s="533"/>
      <c r="AB74" s="1214">
        <f t="shared" ref="AB74" si="347">(H74+Y74+AA74)</f>
        <v>10</v>
      </c>
      <c r="AC74" s="535" t="str">
        <f t="shared" ref="AC74" si="348">IF(AB74=0,"-",IF(AB74&lt;16,"Nepuno!",IF(AB74&gt;20,"Previše sati!","Puno!")))</f>
        <v>Nepuno!</v>
      </c>
      <c r="AD74" s="537"/>
      <c r="AE74" s="537"/>
      <c r="AF74" s="537">
        <v>1</v>
      </c>
      <c r="AG74" s="533"/>
      <c r="AH74" s="533"/>
      <c r="AI74" s="1550"/>
      <c r="AJ74" s="1550"/>
      <c r="AK74" s="1550"/>
      <c r="AL74" s="533"/>
      <c r="AM74" s="533">
        <v>1</v>
      </c>
      <c r="AN74" s="533"/>
      <c r="AO74" s="533"/>
      <c r="AP74" s="533"/>
      <c r="AQ74" s="533"/>
      <c r="AR74" s="533"/>
      <c r="AS74" s="534"/>
      <c r="AT74" s="534"/>
      <c r="AU74" s="533">
        <v>1</v>
      </c>
      <c r="AV74" s="538">
        <f t="shared" ref="AV74" si="349">SUM(AD74:AU74)</f>
        <v>3</v>
      </c>
      <c r="AW74" s="539">
        <f t="shared" ref="AW74" si="350">(BJ74-AB74)</f>
        <v>2</v>
      </c>
      <c r="AX74" s="1246" t="str">
        <f t="shared" ref="AX74" si="351">IF(AV74&lt;1,"Netočno!",IF(AV74&lt;AW74,"Premalo sati!",IF(AV74&gt;AW74,"Previše sati!","Točno!""")))</f>
        <v>Previše sati!</v>
      </c>
      <c r="AY74" s="541">
        <f t="shared" ref="AY74" si="352">(AW74-AV74)</f>
        <v>-1</v>
      </c>
      <c r="AZ74" s="1293">
        <f t="shared" ref="AZ74" si="353">(AB74+AV74)</f>
        <v>13</v>
      </c>
      <c r="BA74" s="542">
        <f t="shared" ref="BA74" si="354">(E74+F74)*30/60</f>
        <v>5</v>
      </c>
      <c r="BB74" s="543">
        <f t="shared" ref="BB74" si="355">CEILING(BA74, 0.5)</f>
        <v>5</v>
      </c>
      <c r="BC74" s="544" t="str">
        <f t="shared" ref="BC74" si="356">IF(ISBLANK(D74),"0",2)</f>
        <v>0</v>
      </c>
      <c r="BD74" s="545">
        <f t="shared" ref="BD74" si="357">(W74+AS74)</f>
        <v>0</v>
      </c>
      <c r="BE74" s="545">
        <f t="shared" ref="BE74" si="358">(AT74+X74)</f>
        <v>0</v>
      </c>
      <c r="BF74" s="542">
        <f t="shared" ref="BF74" si="359">IF(AZ74=0,"-",BH74-AZ74-BB74-BC74-BD74-BE74-AY74)</f>
        <v>5.2222222222222214</v>
      </c>
      <c r="BG74" s="1165">
        <v>8</v>
      </c>
      <c r="BH74" s="534">
        <f t="shared" ref="BH74" si="360">IF(AB74=0,"-",IF(AB74&gt;15,"40",AB74*40/18))</f>
        <v>22.222222222222221</v>
      </c>
      <c r="BI74" s="1289">
        <f t="shared" ref="BI74" si="361">IF(BH74=0,"-",AZ74+BG74)</f>
        <v>21</v>
      </c>
      <c r="BJ74" s="547">
        <f t="shared" ref="BJ74" si="362">ROUND(22*BH74/40,0)</f>
        <v>12</v>
      </c>
      <c r="BK74" s="1317" t="str">
        <f t="shared" ref="BK74" si="363">IF(BI74=0,"0",IF(BI74&gt;40,"PREKOVREMENO",IF(BI74=40,"PUNO","NEPUNO")))</f>
        <v>NEPUNO</v>
      </c>
      <c r="BL74" s="548"/>
      <c r="BM74" s="1315"/>
      <c r="BN74" s="1315"/>
      <c r="BO74" s="536"/>
      <c r="BP74" s="536" t="s">
        <v>526</v>
      </c>
      <c r="BQ74" s="549" t="s">
        <v>425</v>
      </c>
      <c r="BR74" s="550"/>
      <c r="BS74" s="550"/>
      <c r="BT74" s="551"/>
      <c r="BU74" s="552">
        <f t="shared" ref="BU74" si="364">SUM(BR74:BT74)</f>
        <v>0</v>
      </c>
      <c r="BV74" s="553"/>
      <c r="BW74" s="553"/>
      <c r="BX74" s="553"/>
      <c r="BY74" s="554"/>
      <c r="BZ74" s="1392"/>
      <c r="CA74" s="555"/>
      <c r="CB74" s="556"/>
      <c r="CC74" s="556"/>
      <c r="CD74" s="557"/>
      <c r="CE74" s="558">
        <f t="shared" ref="CE74" si="365">SUM(CB74:CD74)</f>
        <v>0</v>
      </c>
      <c r="CF74" s="559"/>
      <c r="CG74" s="559"/>
      <c r="CH74" s="559"/>
      <c r="CI74" s="1163"/>
      <c r="CJ74" s="536"/>
      <c r="CK74" s="549"/>
      <c r="CL74" s="550"/>
      <c r="CM74" s="550"/>
      <c r="CN74" s="1161"/>
      <c r="CO74" s="552">
        <f t="shared" ref="CO74" si="366">SUM(CL74:CN74)</f>
        <v>0</v>
      </c>
      <c r="CP74" s="553">
        <f t="shared" ref="CP74" si="367">(CF74+CL74)</f>
        <v>0</v>
      </c>
      <c r="CQ74" s="553">
        <f t="shared" ref="CQ74" si="368">(CG74+CM74)</f>
        <v>0</v>
      </c>
      <c r="CR74" s="553">
        <f>(CH74+CO74)</f>
        <v>0</v>
      </c>
      <c r="CS74" s="554">
        <f t="shared" ref="CS74" si="369">SUM(CP74:CR74)</f>
        <v>0</v>
      </c>
      <c r="CT74" s="555" t="s">
        <v>214</v>
      </c>
      <c r="CU74" s="555"/>
      <c r="CV74" s="556"/>
      <c r="CW74" s="556"/>
      <c r="CX74" s="557"/>
      <c r="CY74" s="558">
        <f t="shared" ref="CY74" si="370">SUM(CV74:CX74)</f>
        <v>0</v>
      </c>
      <c r="CZ74" s="559">
        <f t="shared" ref="CZ74" si="371">(CP74+CV74)</f>
        <v>0</v>
      </c>
      <c r="DA74" s="559">
        <f t="shared" ref="DA74" si="372">(CQ74+CW74)</f>
        <v>0</v>
      </c>
      <c r="DB74" s="559">
        <f t="shared" ref="DB74" si="373">(CR74+CY74)</f>
        <v>0</v>
      </c>
      <c r="DC74" s="560">
        <f t="shared" ref="DC74" si="374">SUM(CZ74:DB74)</f>
        <v>0</v>
      </c>
      <c r="DD74" s="536" t="s">
        <v>213</v>
      </c>
      <c r="DE74" s="549"/>
      <c r="DF74" s="550"/>
      <c r="DG74" s="550"/>
      <c r="DH74" s="1161"/>
      <c r="DI74" s="552">
        <f t="shared" ref="DI74" si="375">SUM(DF74:DH74)</f>
        <v>0</v>
      </c>
      <c r="DJ74" s="553">
        <f t="shared" ref="DJ74" si="376">(CZ74+DF74)</f>
        <v>0</v>
      </c>
      <c r="DK74" s="553">
        <f t="shared" ref="DK74" si="377">(DA74+DG74)</f>
        <v>0</v>
      </c>
      <c r="DL74" s="553">
        <f t="shared" ref="DL74" si="378">(DB74+DI74)</f>
        <v>0</v>
      </c>
      <c r="DM74" s="554">
        <f t="shared" ref="DM74" si="379">SUM(DJ74:DL74)</f>
        <v>0</v>
      </c>
      <c r="DN74" s="555" t="s">
        <v>214</v>
      </c>
      <c r="DO74" s="555"/>
      <c r="DP74" s="556"/>
      <c r="DQ74" s="556"/>
      <c r="DR74" s="557"/>
      <c r="DS74" s="1162">
        <f t="shared" ref="DS74" si="380">SUM(DP74:DR74)</f>
        <v>0</v>
      </c>
      <c r="DT74" s="559">
        <f t="shared" ref="DT74" si="381">(DJ74+DP74)</f>
        <v>0</v>
      </c>
      <c r="DU74" s="559">
        <f t="shared" ref="DU74" si="382">(DK74+DQ74)</f>
        <v>0</v>
      </c>
      <c r="DV74" s="559">
        <f t="shared" ref="DV74" si="383">(DL74+DR74)</f>
        <v>0</v>
      </c>
      <c r="DW74" s="560">
        <f t="shared" ref="DW74" si="384">SUM(DT74:DV74)</f>
        <v>0</v>
      </c>
    </row>
    <row r="75" spans="1:269" s="39" customFormat="1" ht="18.75" customHeight="1" x14ac:dyDescent="0.3">
      <c r="A75" s="1425"/>
      <c r="B75" s="1405"/>
      <c r="C75" s="1506"/>
      <c r="D75" s="1205"/>
      <c r="E75" s="340"/>
      <c r="F75" s="341"/>
      <c r="G75" s="257"/>
      <c r="H75" s="521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190"/>
      <c r="X75" s="190"/>
      <c r="Y75" s="190"/>
      <c r="Z75" s="190"/>
      <c r="AA75" s="342"/>
      <c r="AB75" s="207"/>
      <c r="AC75" s="177"/>
      <c r="AD75" s="205"/>
      <c r="AE75" s="6"/>
      <c r="AF75" s="279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57"/>
      <c r="AS75" s="259"/>
      <c r="AT75" s="259"/>
      <c r="AU75" s="257"/>
      <c r="AV75" s="343"/>
      <c r="AW75" s="209"/>
      <c r="AX75" s="183"/>
      <c r="AY75" s="211"/>
      <c r="AZ75" s="217"/>
      <c r="BA75" s="266"/>
      <c r="BB75" s="213"/>
      <c r="BC75" s="214"/>
      <c r="BD75" s="215"/>
      <c r="BE75" s="215"/>
      <c r="BF75" s="212"/>
      <c r="BG75" s="216"/>
      <c r="BH75" s="190"/>
      <c r="BI75" s="217"/>
      <c r="BJ75" s="218"/>
      <c r="BK75" s="219"/>
      <c r="BL75" s="344"/>
      <c r="BM75" s="257"/>
      <c r="BN75" s="257"/>
      <c r="BO75" s="206"/>
      <c r="BP75" s="206"/>
      <c r="BQ75" s="345"/>
      <c r="BR75" s="220"/>
      <c r="BS75" s="220"/>
      <c r="BT75" s="220"/>
      <c r="BU75" s="221"/>
      <c r="BV75" s="221"/>
      <c r="BW75" s="221"/>
      <c r="BX75" s="221"/>
      <c r="BY75" s="221"/>
      <c r="BZ75" s="202"/>
      <c r="CA75" s="202"/>
      <c r="CB75" s="220"/>
      <c r="CC75" s="220"/>
      <c r="CD75" s="202"/>
      <c r="CE75" s="202"/>
      <c r="CF75" s="202"/>
      <c r="CG75" s="202"/>
      <c r="CH75" s="202"/>
      <c r="CI75" s="202"/>
      <c r="CJ75" s="206"/>
      <c r="CK75" s="345"/>
      <c r="CL75" s="220"/>
      <c r="CM75" s="220"/>
      <c r="CN75" s="220"/>
      <c r="CO75" s="221"/>
      <c r="CP75" s="221"/>
      <c r="CQ75" s="221"/>
      <c r="CR75" s="221"/>
      <c r="CS75" s="221"/>
      <c r="CT75" s="202"/>
      <c r="CU75" s="202"/>
      <c r="CV75" s="220"/>
      <c r="CW75" s="220"/>
      <c r="CX75" s="202"/>
      <c r="CY75" s="202"/>
      <c r="CZ75" s="202"/>
      <c r="DA75" s="202"/>
      <c r="DB75" s="202"/>
      <c r="DC75" s="202"/>
      <c r="DD75" s="206"/>
      <c r="DE75" s="345"/>
      <c r="DF75" s="220"/>
      <c r="DG75" s="220"/>
      <c r="DH75" s="220"/>
      <c r="DI75" s="221"/>
      <c r="DJ75" s="221"/>
      <c r="DK75" s="221"/>
      <c r="DL75" s="221"/>
      <c r="DM75" s="221"/>
      <c r="DN75" s="202"/>
      <c r="DO75" s="202"/>
      <c r="DP75" s="220"/>
      <c r="DQ75" s="220"/>
      <c r="DR75" s="202"/>
      <c r="DS75" s="202"/>
      <c r="DT75" s="202"/>
      <c r="DU75" s="202"/>
      <c r="DV75" s="202"/>
      <c r="DW75" s="202"/>
      <c r="DX75" s="202"/>
      <c r="DY75" s="202"/>
      <c r="DZ75" s="202"/>
      <c r="EA75" s="202"/>
      <c r="EB75" s="202"/>
      <c r="EC75" s="202"/>
      <c r="ED75" s="202"/>
      <c r="EE75" s="202"/>
      <c r="EF75" s="202"/>
      <c r="EG75" s="202"/>
      <c r="EH75" s="202"/>
      <c r="EI75" s="202"/>
      <c r="EJ75" s="202"/>
      <c r="EK75" s="202"/>
      <c r="EL75" s="202"/>
      <c r="EM75" s="202"/>
      <c r="EN75" s="202"/>
      <c r="EO75" s="202"/>
      <c r="EP75" s="202"/>
      <c r="EQ75" s="202"/>
      <c r="ER75" s="202"/>
      <c r="ES75" s="202"/>
      <c r="ET75" s="202"/>
      <c r="EU75" s="202"/>
      <c r="EV75" s="202"/>
      <c r="EW75" s="202"/>
      <c r="EX75" s="202"/>
      <c r="EY75" s="202"/>
      <c r="EZ75" s="202"/>
      <c r="FA75" s="202"/>
      <c r="FB75" s="202"/>
      <c r="FC75" s="202"/>
      <c r="FD75" s="202"/>
      <c r="FE75" s="202"/>
      <c r="FF75" s="202"/>
      <c r="FG75" s="202"/>
      <c r="FH75" s="202"/>
      <c r="FI75" s="202"/>
      <c r="FJ75" s="202"/>
      <c r="FK75" s="202"/>
      <c r="FL75" s="202"/>
      <c r="FM75" s="202"/>
      <c r="FN75" s="202"/>
      <c r="FO75" s="202"/>
      <c r="FP75" s="202"/>
      <c r="FQ75" s="202"/>
      <c r="FR75" s="202"/>
      <c r="FS75" s="202"/>
      <c r="FT75" s="202"/>
      <c r="FU75" s="202"/>
      <c r="FV75" s="202"/>
      <c r="FW75" s="202"/>
      <c r="FX75" s="202"/>
      <c r="FY75" s="202"/>
      <c r="FZ75" s="202"/>
      <c r="GA75" s="202"/>
      <c r="GB75" s="202"/>
      <c r="GC75" s="202"/>
      <c r="GD75" s="202"/>
      <c r="GE75" s="202"/>
      <c r="GF75" s="202"/>
      <c r="GG75" s="202"/>
      <c r="GH75" s="202"/>
      <c r="GI75" s="202"/>
      <c r="GJ75" s="202"/>
      <c r="GK75" s="202"/>
      <c r="GL75" s="202"/>
      <c r="GM75" s="202"/>
      <c r="GN75" s="202"/>
      <c r="GO75" s="202"/>
      <c r="GP75" s="202"/>
      <c r="GQ75" s="202"/>
      <c r="GR75" s="202"/>
      <c r="GS75" s="202"/>
      <c r="GT75" s="202"/>
      <c r="GU75" s="202"/>
      <c r="GV75" s="202"/>
      <c r="GW75" s="202"/>
      <c r="GX75" s="202"/>
      <c r="GY75" s="202"/>
      <c r="GZ75" s="202"/>
      <c r="HA75" s="202"/>
      <c r="HB75" s="202"/>
      <c r="HC75" s="202"/>
      <c r="HD75" s="202"/>
      <c r="HE75" s="202"/>
      <c r="HF75" s="202"/>
      <c r="HG75" s="202"/>
      <c r="HH75" s="202"/>
      <c r="HI75" s="202"/>
      <c r="HJ75" s="202"/>
      <c r="HK75" s="202"/>
      <c r="HL75" s="202"/>
      <c r="HM75" s="202"/>
      <c r="HN75" s="202"/>
      <c r="HO75" s="202"/>
      <c r="HP75" s="202"/>
      <c r="HQ75" s="202"/>
      <c r="HR75" s="202"/>
      <c r="HS75" s="202"/>
      <c r="HT75" s="202"/>
      <c r="HU75" s="202"/>
      <c r="HV75" s="202"/>
      <c r="HW75" s="202"/>
      <c r="HX75" s="202"/>
      <c r="HY75" s="202"/>
      <c r="HZ75" s="202"/>
      <c r="IA75" s="202"/>
      <c r="IB75" s="202"/>
      <c r="IC75" s="202"/>
      <c r="ID75" s="202"/>
      <c r="IE75" s="202"/>
      <c r="IF75" s="202"/>
      <c r="IG75" s="202"/>
      <c r="IH75" s="202"/>
      <c r="II75" s="202"/>
      <c r="IJ75" s="202"/>
      <c r="IK75" s="202"/>
      <c r="IL75" s="202"/>
      <c r="IM75" s="202"/>
      <c r="IN75" s="202"/>
      <c r="IO75" s="202"/>
      <c r="IP75" s="202"/>
      <c r="IQ75" s="202"/>
      <c r="IR75" s="202"/>
      <c r="IS75" s="202"/>
      <c r="IT75" s="202"/>
      <c r="IU75" s="202"/>
      <c r="IV75" s="202"/>
      <c r="IW75" s="202"/>
      <c r="IX75" s="202"/>
      <c r="IY75" s="202"/>
      <c r="IZ75" s="202"/>
      <c r="JA75" s="202"/>
      <c r="JB75" s="202"/>
      <c r="JC75" s="202"/>
      <c r="JD75" s="202"/>
      <c r="JE75" s="202"/>
      <c r="JF75" s="202"/>
      <c r="JG75" s="202"/>
      <c r="JH75" s="202"/>
      <c r="JI75" s="202"/>
    </row>
    <row r="76" spans="1:269" s="39" customFormat="1" ht="27" customHeight="1" x14ac:dyDescent="0.2">
      <c r="A76" s="1410" t="s">
        <v>390</v>
      </c>
      <c r="B76" s="1498" t="s">
        <v>389</v>
      </c>
      <c r="C76" s="1514" t="s">
        <v>514</v>
      </c>
      <c r="D76" s="1499" t="s">
        <v>145</v>
      </c>
      <c r="E76" s="348">
        <v>19</v>
      </c>
      <c r="F76" s="349"/>
      <c r="G76" s="98">
        <f t="shared" ref="G76:G85" si="385">IF(ISBLANK(D76),"",2)</f>
        <v>2</v>
      </c>
      <c r="H76" s="1220">
        <f t="shared" ref="H76" si="386">SUM(E76:G76)</f>
        <v>21</v>
      </c>
      <c r="I76" s="599"/>
      <c r="J76" s="599"/>
      <c r="K76" s="604"/>
      <c r="L76" s="604"/>
      <c r="M76" s="148"/>
      <c r="N76" s="148"/>
      <c r="O76" s="148"/>
      <c r="P76" s="148"/>
      <c r="Q76" s="148"/>
      <c r="R76" s="148"/>
      <c r="S76" s="148"/>
      <c r="T76" s="603"/>
      <c r="U76" s="603"/>
      <c r="V76" s="603"/>
      <c r="W76" s="149"/>
      <c r="X76" s="149"/>
      <c r="Y76" s="1186">
        <f t="shared" ref="Y76" si="387">SUM(I76:X76)</f>
        <v>0</v>
      </c>
      <c r="Z76" s="399" t="str">
        <f t="shared" ref="Z76" si="388">IF(Y76=0,"-",IF(Y76&lt;4,"Točno!",IF(Y76&gt;4,"Previše sati!","Netočno!")))</f>
        <v>-</v>
      </c>
      <c r="AA76" s="227"/>
      <c r="AB76" s="1214">
        <f t="shared" ref="AB76" si="389">(H76+Y76+AA76)</f>
        <v>21</v>
      </c>
      <c r="AC76" s="147" t="str">
        <f t="shared" ref="AC76:AC85" si="390">IF(AB76=0,"-",IF(AB76&lt;17,"Nepuno!",IF(AB76&gt;21,"Previše sati!","Puno!")))</f>
        <v>Puno!</v>
      </c>
      <c r="AD76" s="348">
        <v>1</v>
      </c>
      <c r="AE76" s="348">
        <v>1</v>
      </c>
      <c r="AF76" s="348"/>
      <c r="AG76" s="148"/>
      <c r="AH76" s="148"/>
      <c r="AI76" s="604"/>
      <c r="AJ76" s="604"/>
      <c r="AK76" s="604"/>
      <c r="AL76" s="148"/>
      <c r="AM76" s="148"/>
      <c r="AN76" s="148"/>
      <c r="AO76" s="148"/>
      <c r="AP76" s="148"/>
      <c r="AQ76" s="148"/>
      <c r="AR76" s="148"/>
      <c r="AS76" s="149"/>
      <c r="AT76" s="149"/>
      <c r="AU76" s="148"/>
      <c r="AV76" s="351">
        <f t="shared" ref="AV76:AV85" si="391">SUM(AD76:AU76)</f>
        <v>2</v>
      </c>
      <c r="AW76" s="295">
        <f t="shared" ref="AW76:AW85" si="392">(BJ76-AB76)</f>
        <v>2</v>
      </c>
      <c r="AX76" s="152" t="str">
        <f t="shared" ref="AX76:AX85" si="393">IF(AV76&lt;1,"Netočno!",IF(AV76&lt;AW76,"Premalo sati!",IF(AV76&gt;AW76,"Previše sati!","Točno!""")))</f>
        <v>Točno!"</v>
      </c>
      <c r="AY76" s="296">
        <f t="shared" ref="AY76:AY85" si="394">(AW76-AV76)</f>
        <v>0</v>
      </c>
      <c r="AZ76" s="1288">
        <f t="shared" ref="AZ76:AZ85" si="395">(AB76+AV76)</f>
        <v>23</v>
      </c>
      <c r="BA76" s="1247">
        <v>5</v>
      </c>
      <c r="BB76" s="154">
        <v>5.5</v>
      </c>
      <c r="BC76" s="155">
        <f t="shared" ref="BC76:BC85" si="396">IF(ISBLANK(D76),"0",2)</f>
        <v>2</v>
      </c>
      <c r="BD76" s="156">
        <f t="shared" ref="BD76:BD85" si="397">(W76+AS76)</f>
        <v>0</v>
      </c>
      <c r="BE76" s="156">
        <f t="shared" ref="BE76:BE85" si="398">(AT76+X76)</f>
        <v>0</v>
      </c>
      <c r="BF76" s="157">
        <v>8.5</v>
      </c>
      <c r="BG76" s="158">
        <v>17</v>
      </c>
      <c r="BH76" s="159" t="str">
        <f t="shared" ref="BH76:BH85" si="399">IF(AB76=0,"-",IF(AB76&gt;16,"40",AB76*40/19))</f>
        <v>40</v>
      </c>
      <c r="BI76" s="1289">
        <f>IF(BH76=0,"-",AZ76+BG76)</f>
        <v>40</v>
      </c>
      <c r="BJ76" s="352">
        <f t="shared" ref="BJ76:BJ85" si="400">ROUND(23*BH76/40,0)</f>
        <v>23</v>
      </c>
      <c r="BK76" s="1232" t="str">
        <f t="shared" ref="BK76:BK85" si="401">IF(BI76=0,"0",IF(BI76&gt;40,"PREKOVREMENO",IF(BI76=40,"PUNO","NEPUNO")))</f>
        <v>PUNO</v>
      </c>
      <c r="BL76" s="312"/>
      <c r="BM76" s="1303">
        <v>0</v>
      </c>
      <c r="BN76" s="1303">
        <f t="shared" ref="BN76" si="402">(BM76*0.5)</f>
        <v>0</v>
      </c>
      <c r="BO76" s="104">
        <f t="shared" ref="BO76" si="403">(BM76+BN76)</f>
        <v>0</v>
      </c>
      <c r="BP76" s="178"/>
      <c r="BQ76" s="5"/>
      <c r="BR76" s="5"/>
      <c r="BS76" s="5"/>
      <c r="BT76" s="5"/>
      <c r="BU76" s="5"/>
      <c r="BV76" s="250"/>
      <c r="BW76" s="250"/>
      <c r="BX76" s="250"/>
      <c r="BY76" s="197"/>
      <c r="BZ76" s="202"/>
      <c r="CA76" s="202"/>
      <c r="CB76" s="220"/>
      <c r="CC76" s="220"/>
      <c r="CD76" s="202"/>
      <c r="CE76" s="220"/>
      <c r="CF76" s="202"/>
      <c r="CG76" s="202"/>
      <c r="CH76" s="202"/>
      <c r="CI76" s="202"/>
      <c r="CJ76" s="178"/>
      <c r="CK76" s="5"/>
      <c r="CL76" s="5"/>
      <c r="CM76" s="5"/>
      <c r="CN76" s="5"/>
      <c r="CO76" s="5"/>
      <c r="CP76" s="250"/>
      <c r="CQ76" s="250"/>
      <c r="CR76" s="250"/>
      <c r="CS76" s="197"/>
      <c r="CT76" s="202"/>
      <c r="CU76" s="202"/>
      <c r="CV76" s="220"/>
      <c r="CW76" s="220"/>
      <c r="CX76" s="202"/>
      <c r="CY76" s="220"/>
      <c r="CZ76" s="202"/>
      <c r="DA76" s="202"/>
      <c r="DB76" s="202"/>
      <c r="DC76" s="202"/>
      <c r="DD76" s="178"/>
      <c r="DE76" s="5"/>
      <c r="DF76" s="5"/>
      <c r="DG76" s="5"/>
      <c r="DH76" s="5"/>
      <c r="DI76" s="5"/>
      <c r="DJ76" s="250"/>
      <c r="DK76" s="250"/>
      <c r="DL76" s="250"/>
      <c r="DM76" s="197"/>
      <c r="DN76" s="202"/>
      <c r="DO76" s="202"/>
      <c r="DP76" s="220"/>
      <c r="DQ76" s="220"/>
      <c r="DR76" s="202"/>
      <c r="DS76" s="220"/>
      <c r="DT76" s="202"/>
      <c r="DU76" s="202"/>
      <c r="DV76" s="202"/>
      <c r="DW76" s="202"/>
      <c r="DX76" s="202"/>
      <c r="DY76" s="202"/>
      <c r="DZ76" s="202"/>
      <c r="EA76" s="202"/>
      <c r="EB76" s="202"/>
      <c r="EC76" s="202"/>
      <c r="ED76" s="202"/>
      <c r="EE76" s="202"/>
      <c r="EF76" s="202"/>
      <c r="EG76" s="202"/>
      <c r="EH76" s="202"/>
      <c r="EI76" s="202"/>
      <c r="EJ76" s="202"/>
      <c r="EK76" s="202"/>
      <c r="EL76" s="202"/>
      <c r="EM76" s="202"/>
      <c r="EN76" s="202"/>
      <c r="EO76" s="202"/>
      <c r="EP76" s="202"/>
      <c r="EQ76" s="202"/>
      <c r="ER76" s="202"/>
      <c r="ES76" s="202"/>
      <c r="ET76" s="202"/>
      <c r="EU76" s="202"/>
      <c r="EV76" s="202"/>
      <c r="EW76" s="202"/>
      <c r="EX76" s="202"/>
      <c r="EY76" s="202"/>
      <c r="EZ76" s="202"/>
      <c r="FA76" s="202"/>
      <c r="FB76" s="202"/>
      <c r="FC76" s="202"/>
      <c r="FD76" s="202"/>
      <c r="FE76" s="202"/>
      <c r="FF76" s="202"/>
      <c r="FG76" s="202"/>
      <c r="FH76" s="202"/>
      <c r="FI76" s="202"/>
      <c r="FJ76" s="202"/>
      <c r="FK76" s="202"/>
      <c r="FL76" s="202"/>
      <c r="FM76" s="202"/>
      <c r="FN76" s="202"/>
      <c r="FO76" s="202"/>
      <c r="FP76" s="202"/>
      <c r="FQ76" s="202"/>
      <c r="FR76" s="202"/>
      <c r="FS76" s="202"/>
      <c r="FT76" s="202"/>
      <c r="FU76" s="202"/>
      <c r="FV76" s="202"/>
      <c r="FW76" s="202"/>
      <c r="FX76" s="202"/>
      <c r="FY76" s="202"/>
      <c r="FZ76" s="202"/>
      <c r="GA76" s="202"/>
      <c r="GB76" s="202"/>
      <c r="GC76" s="202"/>
      <c r="GD76" s="202"/>
      <c r="GE76" s="202"/>
      <c r="GF76" s="202"/>
      <c r="GG76" s="202"/>
      <c r="GH76" s="202"/>
      <c r="GI76" s="202"/>
      <c r="GJ76" s="202"/>
      <c r="GK76" s="202"/>
      <c r="GL76" s="202"/>
      <c r="GM76" s="202"/>
      <c r="GN76" s="202"/>
      <c r="GO76" s="202"/>
      <c r="GP76" s="202"/>
      <c r="GQ76" s="202"/>
      <c r="GR76" s="202"/>
      <c r="GS76" s="202"/>
      <c r="GT76" s="202"/>
      <c r="GU76" s="202"/>
      <c r="GV76" s="202"/>
      <c r="GW76" s="202"/>
      <c r="GX76" s="202"/>
      <c r="GY76" s="202"/>
      <c r="GZ76" s="202"/>
      <c r="HA76" s="202"/>
      <c r="HB76" s="202"/>
      <c r="HC76" s="202"/>
      <c r="HD76" s="202"/>
      <c r="HE76" s="202"/>
      <c r="HF76" s="202"/>
      <c r="HG76" s="202"/>
      <c r="HH76" s="202"/>
      <c r="HI76" s="202"/>
      <c r="HJ76" s="202"/>
      <c r="HK76" s="202"/>
      <c r="HL76" s="202"/>
      <c r="HM76" s="202"/>
      <c r="HN76" s="202"/>
      <c r="HO76" s="202"/>
      <c r="HP76" s="202"/>
      <c r="HQ76" s="202"/>
      <c r="HR76" s="202"/>
      <c r="HS76" s="202"/>
      <c r="HT76" s="202"/>
      <c r="HU76" s="202"/>
      <c r="HV76" s="202"/>
      <c r="HW76" s="202"/>
      <c r="HX76" s="202"/>
      <c r="HY76" s="202"/>
      <c r="HZ76" s="202"/>
      <c r="IA76" s="202"/>
      <c r="IB76" s="202"/>
      <c r="IC76" s="202"/>
      <c r="ID76" s="202"/>
      <c r="IE76" s="202"/>
      <c r="IF76" s="202"/>
      <c r="IG76" s="202"/>
      <c r="IH76" s="202"/>
      <c r="II76" s="202"/>
      <c r="IJ76" s="202"/>
      <c r="IK76" s="202"/>
      <c r="IL76" s="202"/>
      <c r="IM76" s="202"/>
      <c r="IN76" s="202"/>
      <c r="IO76" s="202"/>
      <c r="IP76" s="202"/>
      <c r="IQ76" s="202"/>
      <c r="IR76" s="202"/>
      <c r="IS76" s="202"/>
      <c r="IT76" s="202"/>
      <c r="IU76" s="202"/>
      <c r="IV76" s="202"/>
      <c r="IW76" s="202"/>
      <c r="IX76" s="202"/>
      <c r="IY76" s="202"/>
      <c r="IZ76" s="202"/>
      <c r="JA76" s="202"/>
      <c r="JB76" s="202"/>
      <c r="JC76" s="202"/>
      <c r="JD76" s="202"/>
      <c r="JE76" s="202"/>
      <c r="JF76" s="202"/>
      <c r="JG76" s="202"/>
      <c r="JH76" s="202"/>
      <c r="JI76" s="202"/>
    </row>
    <row r="77" spans="1:269" s="39" customFormat="1" ht="33" customHeight="1" x14ac:dyDescent="0.2">
      <c r="A77" s="1410" t="s">
        <v>393</v>
      </c>
      <c r="B77" s="1498" t="s">
        <v>300</v>
      </c>
      <c r="C77" s="1514" t="s">
        <v>507</v>
      </c>
      <c r="D77" s="1499" t="s">
        <v>433</v>
      </c>
      <c r="E77" s="348">
        <v>15</v>
      </c>
      <c r="F77" s="349">
        <v>4</v>
      </c>
      <c r="G77" s="98">
        <f t="shared" si="385"/>
        <v>2</v>
      </c>
      <c r="H77" s="1220">
        <f t="shared" ref="H77" si="404">SUM(E77:G77)</f>
        <v>21</v>
      </c>
      <c r="I77" s="599"/>
      <c r="J77" s="599"/>
      <c r="K77" s="604"/>
      <c r="L77" s="604"/>
      <c r="M77" s="148"/>
      <c r="N77" s="148"/>
      <c r="O77" s="148"/>
      <c r="P77" s="148"/>
      <c r="Q77" s="148"/>
      <c r="R77" s="148"/>
      <c r="S77" s="148"/>
      <c r="T77" s="603"/>
      <c r="U77" s="603"/>
      <c r="V77" s="603"/>
      <c r="W77" s="149"/>
      <c r="X77" s="149"/>
      <c r="Y77" s="1186">
        <f t="shared" ref="Y77" si="405">SUM(I77:X77)</f>
        <v>0</v>
      </c>
      <c r="Z77" s="399" t="str">
        <f t="shared" ref="Z77" si="406">IF(Y77=0,"-",IF(Y77&lt;4,"Točno!",IF(Y77&gt;4,"Previše sati!","Netočno!")))</f>
        <v>-</v>
      </c>
      <c r="AA77" s="227"/>
      <c r="AB77" s="1214">
        <f t="shared" ref="AB77" si="407">(H77+Y77+AA77)</f>
        <v>21</v>
      </c>
      <c r="AC77" s="147" t="str">
        <f t="shared" si="390"/>
        <v>Puno!</v>
      </c>
      <c r="AD77" s="348"/>
      <c r="AE77" s="348">
        <v>1</v>
      </c>
      <c r="AF77" s="348"/>
      <c r="AG77" s="148"/>
      <c r="AH77" s="148">
        <v>1</v>
      </c>
      <c r="AI77" s="604"/>
      <c r="AJ77" s="604"/>
      <c r="AK77" s="604"/>
      <c r="AL77" s="148"/>
      <c r="AM77" s="148"/>
      <c r="AN77" s="148"/>
      <c r="AO77" s="148"/>
      <c r="AP77" s="148"/>
      <c r="AQ77" s="148"/>
      <c r="AR77" s="148"/>
      <c r="AS77" s="149"/>
      <c r="AT77" s="149"/>
      <c r="AU77" s="148"/>
      <c r="AV77" s="351">
        <f t="shared" si="391"/>
        <v>2</v>
      </c>
      <c r="AW77" s="295">
        <f t="shared" si="392"/>
        <v>2</v>
      </c>
      <c r="AX77" s="152" t="str">
        <f t="shared" si="393"/>
        <v>Točno!"</v>
      </c>
      <c r="AY77" s="296">
        <f t="shared" si="394"/>
        <v>0</v>
      </c>
      <c r="AZ77" s="1288">
        <f t="shared" si="395"/>
        <v>23</v>
      </c>
      <c r="BA77" s="1247">
        <v>5</v>
      </c>
      <c r="BB77" s="154">
        <v>5.5</v>
      </c>
      <c r="BC77" s="155">
        <f t="shared" si="396"/>
        <v>2</v>
      </c>
      <c r="BD77" s="156">
        <f t="shared" si="397"/>
        <v>0</v>
      </c>
      <c r="BE77" s="156">
        <f t="shared" si="398"/>
        <v>0</v>
      </c>
      <c r="BF77" s="157">
        <v>8.5</v>
      </c>
      <c r="BG77" s="158">
        <v>17</v>
      </c>
      <c r="BH77" s="159" t="str">
        <f t="shared" si="399"/>
        <v>40</v>
      </c>
      <c r="BI77" s="1289">
        <f>IF(BH77=0,"-",AZ77+BG77)</f>
        <v>40</v>
      </c>
      <c r="BJ77" s="352">
        <f t="shared" si="400"/>
        <v>23</v>
      </c>
      <c r="BK77" s="1232" t="str">
        <f t="shared" si="401"/>
        <v>PUNO</v>
      </c>
      <c r="BL77" s="312"/>
      <c r="BM77" s="1303">
        <v>0</v>
      </c>
      <c r="BN77" s="1303">
        <f t="shared" ref="BN77" si="408">(BM77*0.5)</f>
        <v>0</v>
      </c>
      <c r="BO77" s="104">
        <f t="shared" ref="BO77" si="409">(BM77+BN77)</f>
        <v>0</v>
      </c>
      <c r="BP77" s="178"/>
      <c r="BQ77" s="5"/>
      <c r="BR77" s="5"/>
      <c r="BS77" s="5"/>
      <c r="BT77" s="5"/>
      <c r="BU77" s="5"/>
      <c r="BV77" s="250"/>
      <c r="BW77" s="250"/>
      <c r="BX77" s="250"/>
      <c r="BY77" s="197"/>
      <c r="BZ77" s="202"/>
      <c r="CA77" s="202"/>
      <c r="CB77" s="220"/>
      <c r="CC77" s="220"/>
      <c r="CD77" s="202"/>
      <c r="CE77" s="220"/>
      <c r="CF77" s="202"/>
      <c r="CG77" s="202"/>
      <c r="CH77" s="202"/>
      <c r="CI77" s="202"/>
      <c r="CJ77" s="178"/>
      <c r="CK77" s="5"/>
      <c r="CL77" s="5"/>
      <c r="CM77" s="5"/>
      <c r="CN77" s="5"/>
      <c r="CO77" s="5"/>
      <c r="CP77" s="250"/>
      <c r="CQ77" s="250"/>
      <c r="CR77" s="250"/>
      <c r="CS77" s="197"/>
      <c r="CT77" s="202"/>
      <c r="CU77" s="202"/>
      <c r="CV77" s="220"/>
      <c r="CW77" s="220"/>
      <c r="CX77" s="202"/>
      <c r="CY77" s="220"/>
      <c r="CZ77" s="202"/>
      <c r="DA77" s="202"/>
      <c r="DB77" s="202"/>
      <c r="DC77" s="202"/>
      <c r="DD77" s="178"/>
      <c r="DE77" s="5"/>
      <c r="DF77" s="5"/>
      <c r="DG77" s="5"/>
      <c r="DH77" s="5"/>
      <c r="DI77" s="5"/>
      <c r="DJ77" s="250"/>
      <c r="DK77" s="250"/>
      <c r="DL77" s="250"/>
      <c r="DM77" s="197"/>
      <c r="DN77" s="202"/>
      <c r="DO77" s="202"/>
      <c r="DP77" s="220"/>
      <c r="DQ77" s="220"/>
      <c r="DR77" s="202"/>
      <c r="DS77" s="220"/>
      <c r="DT77" s="202"/>
      <c r="DU77" s="202"/>
      <c r="DV77" s="202"/>
      <c r="DW77" s="202"/>
      <c r="DX77" s="202"/>
      <c r="DY77" s="202"/>
      <c r="DZ77" s="202"/>
      <c r="EA77" s="202"/>
      <c r="EB77" s="202"/>
      <c r="EC77" s="202"/>
      <c r="ED77" s="202"/>
      <c r="EE77" s="202"/>
      <c r="EF77" s="202"/>
      <c r="EG77" s="202"/>
      <c r="EH77" s="202"/>
      <c r="EI77" s="202"/>
      <c r="EJ77" s="202"/>
      <c r="EK77" s="202"/>
      <c r="EL77" s="202"/>
      <c r="EM77" s="202"/>
      <c r="EN77" s="202"/>
      <c r="EO77" s="202"/>
      <c r="EP77" s="202"/>
      <c r="EQ77" s="202"/>
      <c r="ER77" s="202"/>
      <c r="ES77" s="202"/>
      <c r="ET77" s="202"/>
      <c r="EU77" s="202"/>
      <c r="EV77" s="202"/>
      <c r="EW77" s="202"/>
      <c r="EX77" s="202"/>
      <c r="EY77" s="202"/>
      <c r="EZ77" s="202"/>
      <c r="FA77" s="202"/>
      <c r="FB77" s="202"/>
      <c r="FC77" s="202"/>
      <c r="FD77" s="202"/>
      <c r="FE77" s="202"/>
      <c r="FF77" s="202"/>
      <c r="FG77" s="202"/>
      <c r="FH77" s="202"/>
      <c r="FI77" s="202"/>
      <c r="FJ77" s="202"/>
      <c r="FK77" s="202"/>
      <c r="FL77" s="202"/>
      <c r="FM77" s="202"/>
      <c r="FN77" s="202"/>
      <c r="FO77" s="202"/>
      <c r="FP77" s="202"/>
      <c r="FQ77" s="202"/>
      <c r="FR77" s="202"/>
      <c r="FS77" s="202"/>
      <c r="FT77" s="202"/>
      <c r="FU77" s="202"/>
      <c r="FV77" s="202"/>
      <c r="FW77" s="202"/>
      <c r="FX77" s="202"/>
      <c r="FY77" s="202"/>
      <c r="FZ77" s="202"/>
      <c r="GA77" s="202"/>
      <c r="GB77" s="202"/>
      <c r="GC77" s="202"/>
      <c r="GD77" s="202"/>
      <c r="GE77" s="202"/>
      <c r="GF77" s="202"/>
      <c r="GG77" s="202"/>
      <c r="GH77" s="202"/>
      <c r="GI77" s="202"/>
      <c r="GJ77" s="202"/>
      <c r="GK77" s="202"/>
      <c r="GL77" s="202"/>
      <c r="GM77" s="202"/>
      <c r="GN77" s="202"/>
      <c r="GO77" s="202"/>
      <c r="GP77" s="202"/>
      <c r="GQ77" s="202"/>
      <c r="GR77" s="202"/>
      <c r="GS77" s="202"/>
      <c r="GT77" s="202"/>
      <c r="GU77" s="202"/>
      <c r="GV77" s="202"/>
      <c r="GW77" s="202"/>
      <c r="GX77" s="202"/>
      <c r="GY77" s="202"/>
      <c r="GZ77" s="202"/>
      <c r="HA77" s="202"/>
      <c r="HB77" s="202"/>
      <c r="HC77" s="202"/>
      <c r="HD77" s="202"/>
      <c r="HE77" s="202"/>
      <c r="HF77" s="202"/>
      <c r="HG77" s="202"/>
      <c r="HH77" s="202"/>
      <c r="HI77" s="202"/>
      <c r="HJ77" s="202"/>
      <c r="HK77" s="202"/>
      <c r="HL77" s="202"/>
      <c r="HM77" s="202"/>
      <c r="HN77" s="202"/>
      <c r="HO77" s="202"/>
      <c r="HP77" s="202"/>
      <c r="HQ77" s="202"/>
      <c r="HR77" s="202"/>
      <c r="HS77" s="202"/>
      <c r="HT77" s="202"/>
      <c r="HU77" s="202"/>
      <c r="HV77" s="202"/>
      <c r="HW77" s="202"/>
      <c r="HX77" s="202"/>
      <c r="HY77" s="202"/>
      <c r="HZ77" s="202"/>
      <c r="IA77" s="202"/>
      <c r="IB77" s="202"/>
      <c r="IC77" s="202"/>
      <c r="ID77" s="202"/>
      <c r="IE77" s="202"/>
      <c r="IF77" s="202"/>
      <c r="IG77" s="202"/>
      <c r="IH77" s="202"/>
      <c r="II77" s="202"/>
      <c r="IJ77" s="202"/>
      <c r="IK77" s="202"/>
      <c r="IL77" s="202"/>
      <c r="IM77" s="202"/>
      <c r="IN77" s="202"/>
      <c r="IO77" s="202"/>
      <c r="IP77" s="202"/>
      <c r="IQ77" s="202"/>
      <c r="IR77" s="202"/>
      <c r="IS77" s="202"/>
      <c r="IT77" s="202"/>
      <c r="IU77" s="202"/>
      <c r="IV77" s="202"/>
      <c r="IW77" s="202"/>
      <c r="IX77" s="202"/>
      <c r="IY77" s="202"/>
      <c r="IZ77" s="202"/>
      <c r="JA77" s="202"/>
      <c r="JB77" s="202"/>
      <c r="JC77" s="202"/>
      <c r="JD77" s="202"/>
      <c r="JE77" s="202"/>
      <c r="JF77" s="202"/>
      <c r="JG77" s="202"/>
      <c r="JH77" s="202"/>
      <c r="JI77" s="202"/>
    </row>
    <row r="78" spans="1:269" s="39" customFormat="1" ht="24.75" customHeight="1" x14ac:dyDescent="0.2">
      <c r="A78" s="1410" t="s">
        <v>387</v>
      </c>
      <c r="B78" s="1498" t="s">
        <v>388</v>
      </c>
      <c r="C78" s="1514" t="s">
        <v>511</v>
      </c>
      <c r="D78" s="1499" t="s">
        <v>512</v>
      </c>
      <c r="E78" s="348">
        <v>15</v>
      </c>
      <c r="F78" s="349">
        <v>4</v>
      </c>
      <c r="G78" s="98">
        <f t="shared" si="385"/>
        <v>2</v>
      </c>
      <c r="H78" s="1220">
        <f t="shared" ref="H78:H84" si="410">SUM(E78:G78)</f>
        <v>21</v>
      </c>
      <c r="I78" s="599"/>
      <c r="J78" s="599"/>
      <c r="K78" s="604"/>
      <c r="L78" s="604"/>
      <c r="M78" s="148"/>
      <c r="N78" s="148"/>
      <c r="O78" s="148"/>
      <c r="P78" s="148"/>
      <c r="Q78" s="148"/>
      <c r="R78" s="148"/>
      <c r="S78" s="148"/>
      <c r="T78" s="603"/>
      <c r="U78" s="603"/>
      <c r="V78" s="603"/>
      <c r="W78" s="149"/>
      <c r="X78" s="149"/>
      <c r="Y78" s="1186">
        <f t="shared" ref="Y78:Y85" si="411">SUM(I78:X78)</f>
        <v>0</v>
      </c>
      <c r="Z78" s="399" t="str">
        <f t="shared" ref="Z78:Z82" si="412">IF(Y78=0,"-",IF(Y78&lt;4,"Točno!",IF(Y78&gt;4,"Previše sati!","Netočno!")))</f>
        <v>-</v>
      </c>
      <c r="AA78" s="227"/>
      <c r="AB78" s="1214">
        <f t="shared" ref="AB78:AB86" si="413">(H78+Y78+AA78)</f>
        <v>21</v>
      </c>
      <c r="AC78" s="147" t="str">
        <f t="shared" si="390"/>
        <v>Puno!</v>
      </c>
      <c r="AD78" s="348">
        <v>1</v>
      </c>
      <c r="AE78" s="348">
        <v>1</v>
      </c>
      <c r="AF78" s="348"/>
      <c r="AG78" s="148"/>
      <c r="AH78" s="148"/>
      <c r="AI78" s="604"/>
      <c r="AJ78" s="604"/>
      <c r="AK78" s="604"/>
      <c r="AL78" s="148"/>
      <c r="AM78" s="148"/>
      <c r="AN78" s="148"/>
      <c r="AO78" s="148"/>
      <c r="AP78" s="148"/>
      <c r="AQ78" s="148"/>
      <c r="AR78" s="148"/>
      <c r="AS78" s="149"/>
      <c r="AT78" s="149"/>
      <c r="AU78" s="148"/>
      <c r="AV78" s="351">
        <f t="shared" si="391"/>
        <v>2</v>
      </c>
      <c r="AW78" s="295">
        <f t="shared" si="392"/>
        <v>2</v>
      </c>
      <c r="AX78" s="152" t="str">
        <f t="shared" si="393"/>
        <v>Točno!"</v>
      </c>
      <c r="AY78" s="296">
        <f t="shared" si="394"/>
        <v>0</v>
      </c>
      <c r="AZ78" s="1288">
        <f t="shared" si="395"/>
        <v>23</v>
      </c>
      <c r="BA78" s="1247">
        <v>5</v>
      </c>
      <c r="BB78" s="154">
        <v>5.5</v>
      </c>
      <c r="BC78" s="155">
        <f t="shared" si="396"/>
        <v>2</v>
      </c>
      <c r="BD78" s="156">
        <f t="shared" si="397"/>
        <v>0</v>
      </c>
      <c r="BE78" s="156">
        <f t="shared" si="398"/>
        <v>0</v>
      </c>
      <c r="BF78" s="157">
        <v>8.5</v>
      </c>
      <c r="BG78" s="158">
        <v>17</v>
      </c>
      <c r="BH78" s="159" t="str">
        <f t="shared" si="399"/>
        <v>40</v>
      </c>
      <c r="BI78" s="1289">
        <f>IF(BH78=0,"-",AZ78+BG78)</f>
        <v>40</v>
      </c>
      <c r="BJ78" s="352">
        <f t="shared" si="400"/>
        <v>23</v>
      </c>
      <c r="BK78" s="1232" t="str">
        <f t="shared" si="401"/>
        <v>PUNO</v>
      </c>
      <c r="BL78" s="312"/>
      <c r="BM78" s="1303">
        <v>0</v>
      </c>
      <c r="BN78" s="1303">
        <f t="shared" ref="BN78" si="414">(BM78*0.5)</f>
        <v>0</v>
      </c>
      <c r="BO78" s="104">
        <f t="shared" ref="BO78" si="415">(BM78+BN78)</f>
        <v>0</v>
      </c>
      <c r="BP78" s="178"/>
      <c r="BQ78" s="5"/>
      <c r="BR78" s="5"/>
      <c r="BS78" s="5"/>
      <c r="BT78" s="5"/>
      <c r="BU78" s="5"/>
      <c r="BV78" s="250"/>
      <c r="BW78" s="250"/>
      <c r="BX78" s="250"/>
      <c r="BY78" s="197"/>
      <c r="BZ78" s="202"/>
      <c r="CA78" s="202"/>
      <c r="CB78" s="220"/>
      <c r="CC78" s="220"/>
      <c r="CD78" s="202"/>
      <c r="CE78" s="220"/>
      <c r="CF78" s="202"/>
      <c r="CG78" s="202"/>
      <c r="CH78" s="202"/>
      <c r="CI78" s="202"/>
      <c r="CJ78" s="178"/>
      <c r="CK78" s="5"/>
      <c r="CL78" s="5"/>
      <c r="CM78" s="5"/>
      <c r="CN78" s="5"/>
      <c r="CO78" s="5"/>
      <c r="CP78" s="250"/>
      <c r="CQ78" s="250"/>
      <c r="CR78" s="250"/>
      <c r="CS78" s="197"/>
      <c r="CT78" s="202"/>
      <c r="CU78" s="202"/>
      <c r="CV78" s="220"/>
      <c r="CW78" s="220"/>
      <c r="CX78" s="202"/>
      <c r="CY78" s="220"/>
      <c r="CZ78" s="202"/>
      <c r="DA78" s="202"/>
      <c r="DB78" s="202"/>
      <c r="DC78" s="202"/>
      <c r="DD78" s="178"/>
      <c r="DE78" s="5"/>
      <c r="DF78" s="5"/>
      <c r="DG78" s="5"/>
      <c r="DH78" s="5"/>
      <c r="DI78" s="5"/>
      <c r="DJ78" s="250"/>
      <c r="DK78" s="250"/>
      <c r="DL78" s="250"/>
      <c r="DM78" s="197"/>
      <c r="DN78" s="202"/>
      <c r="DO78" s="202"/>
      <c r="DP78" s="220"/>
      <c r="DQ78" s="220"/>
      <c r="DR78" s="202"/>
      <c r="DS78" s="220"/>
      <c r="DT78" s="202"/>
      <c r="DU78" s="202"/>
      <c r="DV78" s="202"/>
      <c r="DW78" s="202"/>
      <c r="DX78" s="202"/>
      <c r="DY78" s="202"/>
      <c r="DZ78" s="202"/>
      <c r="EA78" s="202"/>
      <c r="EB78" s="202"/>
      <c r="EC78" s="202"/>
      <c r="ED78" s="202"/>
      <c r="EE78" s="202"/>
      <c r="EF78" s="202"/>
      <c r="EG78" s="202"/>
      <c r="EH78" s="202"/>
      <c r="EI78" s="202"/>
      <c r="EJ78" s="202"/>
      <c r="EK78" s="202"/>
      <c r="EL78" s="202"/>
      <c r="EM78" s="202"/>
      <c r="EN78" s="202"/>
      <c r="EO78" s="202"/>
      <c r="EP78" s="202"/>
      <c r="EQ78" s="202"/>
      <c r="ER78" s="202"/>
      <c r="ES78" s="202"/>
      <c r="ET78" s="202"/>
      <c r="EU78" s="202"/>
      <c r="EV78" s="202"/>
      <c r="EW78" s="202"/>
      <c r="EX78" s="202"/>
      <c r="EY78" s="202"/>
      <c r="EZ78" s="202"/>
      <c r="FA78" s="202"/>
      <c r="FB78" s="202"/>
      <c r="FC78" s="202"/>
      <c r="FD78" s="202"/>
      <c r="FE78" s="202"/>
      <c r="FF78" s="202"/>
      <c r="FG78" s="202"/>
      <c r="FH78" s="202"/>
      <c r="FI78" s="202"/>
      <c r="FJ78" s="202"/>
      <c r="FK78" s="202"/>
      <c r="FL78" s="202"/>
      <c r="FM78" s="202"/>
      <c r="FN78" s="202"/>
      <c r="FO78" s="202"/>
      <c r="FP78" s="202"/>
      <c r="FQ78" s="202"/>
      <c r="FR78" s="202"/>
      <c r="FS78" s="202"/>
      <c r="FT78" s="202"/>
      <c r="FU78" s="202"/>
      <c r="FV78" s="202"/>
      <c r="FW78" s="202"/>
      <c r="FX78" s="202"/>
      <c r="FY78" s="202"/>
      <c r="FZ78" s="202"/>
      <c r="GA78" s="202"/>
      <c r="GB78" s="202"/>
      <c r="GC78" s="202"/>
      <c r="GD78" s="202"/>
      <c r="GE78" s="202"/>
      <c r="GF78" s="202"/>
      <c r="GG78" s="202"/>
      <c r="GH78" s="202"/>
      <c r="GI78" s="202"/>
      <c r="GJ78" s="202"/>
      <c r="GK78" s="202"/>
      <c r="GL78" s="202"/>
      <c r="GM78" s="202"/>
      <c r="GN78" s="202"/>
      <c r="GO78" s="202"/>
      <c r="GP78" s="202"/>
      <c r="GQ78" s="202"/>
      <c r="GR78" s="202"/>
      <c r="GS78" s="202"/>
      <c r="GT78" s="202"/>
      <c r="GU78" s="202"/>
      <c r="GV78" s="202"/>
      <c r="GW78" s="202"/>
      <c r="GX78" s="202"/>
      <c r="GY78" s="202"/>
      <c r="GZ78" s="202"/>
      <c r="HA78" s="202"/>
      <c r="HB78" s="202"/>
      <c r="HC78" s="202"/>
      <c r="HD78" s="202"/>
      <c r="HE78" s="202"/>
      <c r="HF78" s="202"/>
      <c r="HG78" s="202"/>
      <c r="HH78" s="202"/>
      <c r="HI78" s="202"/>
      <c r="HJ78" s="202"/>
      <c r="HK78" s="202"/>
      <c r="HL78" s="202"/>
      <c r="HM78" s="202"/>
      <c r="HN78" s="202"/>
      <c r="HO78" s="202"/>
      <c r="HP78" s="202"/>
      <c r="HQ78" s="202"/>
      <c r="HR78" s="202"/>
      <c r="HS78" s="202"/>
      <c r="HT78" s="202"/>
      <c r="HU78" s="202"/>
      <c r="HV78" s="202"/>
      <c r="HW78" s="202"/>
      <c r="HX78" s="202"/>
      <c r="HY78" s="202"/>
      <c r="HZ78" s="202"/>
      <c r="IA78" s="202"/>
      <c r="IB78" s="202"/>
      <c r="IC78" s="202"/>
      <c r="ID78" s="202"/>
      <c r="IE78" s="202"/>
      <c r="IF78" s="202"/>
      <c r="IG78" s="202"/>
      <c r="IH78" s="202"/>
      <c r="II78" s="202"/>
      <c r="IJ78" s="202"/>
      <c r="IK78" s="202"/>
      <c r="IL78" s="202"/>
      <c r="IM78" s="202"/>
      <c r="IN78" s="202"/>
      <c r="IO78" s="202"/>
      <c r="IP78" s="202"/>
      <c r="IQ78" s="202"/>
      <c r="IR78" s="202"/>
      <c r="IS78" s="202"/>
      <c r="IT78" s="202"/>
      <c r="IU78" s="202"/>
      <c r="IV78" s="202"/>
      <c r="IW78" s="202"/>
      <c r="IX78" s="202"/>
      <c r="IY78" s="202"/>
      <c r="IZ78" s="202"/>
      <c r="JA78" s="202"/>
      <c r="JB78" s="202"/>
      <c r="JC78" s="202"/>
      <c r="JD78" s="202"/>
      <c r="JE78" s="202"/>
      <c r="JF78" s="202"/>
      <c r="JG78" s="202"/>
      <c r="JH78" s="202"/>
      <c r="JI78" s="202"/>
    </row>
    <row r="79" spans="1:269" s="39" customFormat="1" ht="20.25" customHeight="1" x14ac:dyDescent="0.2">
      <c r="A79" s="1410" t="s">
        <v>392</v>
      </c>
      <c r="B79" s="1498" t="s">
        <v>120</v>
      </c>
      <c r="C79" s="1514" t="s">
        <v>513</v>
      </c>
      <c r="D79" s="1213"/>
      <c r="E79" s="348">
        <v>18</v>
      </c>
      <c r="F79" s="349"/>
      <c r="G79" s="98" t="str">
        <f t="shared" si="385"/>
        <v/>
      </c>
      <c r="H79" s="1220">
        <f t="shared" si="410"/>
        <v>18</v>
      </c>
      <c r="I79" s="599"/>
      <c r="J79" s="599"/>
      <c r="K79" s="604"/>
      <c r="L79" s="604"/>
      <c r="M79" s="148"/>
      <c r="N79" s="148"/>
      <c r="O79" s="148"/>
      <c r="P79" s="148"/>
      <c r="Q79" s="148"/>
      <c r="R79" s="148"/>
      <c r="S79" s="148"/>
      <c r="T79" s="603"/>
      <c r="U79" s="603"/>
      <c r="V79" s="603"/>
      <c r="W79" s="149"/>
      <c r="X79" s="149"/>
      <c r="Y79" s="1186">
        <f t="shared" si="411"/>
        <v>0</v>
      </c>
      <c r="Z79" s="399" t="str">
        <f t="shared" si="412"/>
        <v>-</v>
      </c>
      <c r="AA79" s="227">
        <v>2</v>
      </c>
      <c r="AB79" s="1214">
        <f t="shared" si="413"/>
        <v>20</v>
      </c>
      <c r="AC79" s="147" t="str">
        <f t="shared" si="390"/>
        <v>Puno!</v>
      </c>
      <c r="AD79" s="348">
        <v>1</v>
      </c>
      <c r="AE79" s="348">
        <v>1</v>
      </c>
      <c r="AF79" s="348">
        <v>1</v>
      </c>
      <c r="AG79" s="148"/>
      <c r="AH79" s="148"/>
      <c r="AI79" s="604"/>
      <c r="AJ79" s="604"/>
      <c r="AK79" s="604"/>
      <c r="AL79" s="148"/>
      <c r="AM79" s="148"/>
      <c r="AN79" s="148"/>
      <c r="AO79" s="148"/>
      <c r="AP79" s="148"/>
      <c r="AQ79" s="148"/>
      <c r="AR79" s="148"/>
      <c r="AS79" s="149"/>
      <c r="AT79" s="149"/>
      <c r="AU79" s="148"/>
      <c r="AV79" s="351">
        <f t="shared" si="391"/>
        <v>3</v>
      </c>
      <c r="AW79" s="295">
        <f t="shared" si="392"/>
        <v>3</v>
      </c>
      <c r="AX79" s="152" t="str">
        <f t="shared" si="393"/>
        <v>Točno!"</v>
      </c>
      <c r="AY79" s="296">
        <f t="shared" si="394"/>
        <v>0</v>
      </c>
      <c r="AZ79" s="1288">
        <f t="shared" si="395"/>
        <v>23</v>
      </c>
      <c r="BA79" s="1247">
        <v>6</v>
      </c>
      <c r="BB79" s="154">
        <f t="shared" ref="BB79:BB85" si="416">CEILING(BA79, 0.5)</f>
        <v>6</v>
      </c>
      <c r="BC79" s="155" t="str">
        <f t="shared" si="396"/>
        <v>0</v>
      </c>
      <c r="BD79" s="156">
        <f t="shared" si="397"/>
        <v>0</v>
      </c>
      <c r="BE79" s="156">
        <f t="shared" si="398"/>
        <v>0</v>
      </c>
      <c r="BF79" s="157">
        <v>5</v>
      </c>
      <c r="BG79" s="158">
        <v>17</v>
      </c>
      <c r="BH79" s="159" t="str">
        <f t="shared" si="399"/>
        <v>40</v>
      </c>
      <c r="BI79" s="1289">
        <v>40</v>
      </c>
      <c r="BJ79" s="352">
        <f t="shared" si="400"/>
        <v>23</v>
      </c>
      <c r="BK79" s="1229" t="str">
        <f t="shared" si="401"/>
        <v>PUNO</v>
      </c>
      <c r="BL79" s="353"/>
      <c r="BM79" s="1303">
        <v>0</v>
      </c>
      <c r="BN79" s="1303">
        <f t="shared" ref="BN79:BN84" si="417">(BM79*0.5)</f>
        <v>0</v>
      </c>
      <c r="BO79" s="104">
        <f t="shared" ref="BO79:BO84" si="418">(BM79+BN79)</f>
        <v>0</v>
      </c>
      <c r="BP79" s="861"/>
      <c r="BQ79" s="5"/>
      <c r="BR79" s="5"/>
      <c r="BS79" s="5"/>
      <c r="BT79" s="5"/>
      <c r="BU79" s="5"/>
      <c r="BV79" s="250"/>
      <c r="BW79" s="250"/>
      <c r="BX79" s="250"/>
      <c r="BY79" s="197"/>
      <c r="BZ79" s="202"/>
      <c r="CA79" s="202"/>
      <c r="CB79" s="220"/>
      <c r="CC79" s="220"/>
      <c r="CD79" s="202"/>
      <c r="CE79" s="220"/>
      <c r="CF79" s="202"/>
      <c r="CG79" s="202"/>
      <c r="CH79" s="202"/>
      <c r="CI79" s="202"/>
      <c r="CJ79" s="861"/>
      <c r="CK79" s="5"/>
      <c r="CL79" s="5"/>
      <c r="CM79" s="5"/>
      <c r="CN79" s="5"/>
      <c r="CO79" s="5"/>
      <c r="CP79" s="250"/>
      <c r="CQ79" s="250"/>
      <c r="CR79" s="250"/>
      <c r="CS79" s="197"/>
      <c r="CT79" s="202"/>
      <c r="CU79" s="202"/>
      <c r="CV79" s="220"/>
      <c r="CW79" s="220"/>
      <c r="CX79" s="202"/>
      <c r="CY79" s="220"/>
      <c r="CZ79" s="202"/>
      <c r="DA79" s="202"/>
      <c r="DB79" s="202"/>
      <c r="DC79" s="202"/>
      <c r="DD79" s="861"/>
      <c r="DE79" s="5"/>
      <c r="DF79" s="5"/>
      <c r="DG79" s="5"/>
      <c r="DH79" s="5"/>
      <c r="DI79" s="5"/>
      <c r="DJ79" s="250"/>
      <c r="DK79" s="250"/>
      <c r="DL79" s="250"/>
      <c r="DM79" s="197"/>
      <c r="DN79" s="202"/>
      <c r="DO79" s="202"/>
      <c r="DP79" s="220"/>
      <c r="DQ79" s="220"/>
      <c r="DR79" s="202"/>
      <c r="DS79" s="220"/>
      <c r="DT79" s="202"/>
      <c r="DU79" s="202"/>
      <c r="DV79" s="202"/>
      <c r="DW79" s="202"/>
      <c r="DX79" s="202"/>
      <c r="DY79" s="202"/>
      <c r="DZ79" s="202"/>
      <c r="EA79" s="202"/>
      <c r="EB79" s="202"/>
      <c r="EC79" s="202"/>
      <c r="ED79" s="202"/>
      <c r="EE79" s="202"/>
      <c r="EF79" s="202"/>
      <c r="EG79" s="202"/>
      <c r="EH79" s="202"/>
      <c r="EI79" s="202"/>
      <c r="EJ79" s="202"/>
      <c r="EK79" s="202"/>
      <c r="EL79" s="202"/>
      <c r="EM79" s="202"/>
      <c r="EN79" s="202"/>
      <c r="EO79" s="202"/>
      <c r="EP79" s="202"/>
      <c r="EQ79" s="202"/>
      <c r="ER79" s="202"/>
      <c r="ES79" s="202"/>
      <c r="ET79" s="202"/>
      <c r="EU79" s="202"/>
      <c r="EV79" s="202"/>
      <c r="EW79" s="202"/>
      <c r="EX79" s="202"/>
      <c r="EY79" s="202"/>
      <c r="EZ79" s="202"/>
      <c r="FA79" s="202"/>
      <c r="FB79" s="202"/>
      <c r="FC79" s="202"/>
      <c r="FD79" s="202"/>
      <c r="FE79" s="202"/>
      <c r="FF79" s="202"/>
      <c r="FG79" s="202"/>
      <c r="FH79" s="202"/>
      <c r="FI79" s="202"/>
      <c r="FJ79" s="202"/>
      <c r="FK79" s="202"/>
      <c r="FL79" s="202"/>
      <c r="FM79" s="202"/>
      <c r="FN79" s="202"/>
      <c r="FO79" s="202"/>
      <c r="FP79" s="202"/>
      <c r="FQ79" s="202"/>
      <c r="FR79" s="202"/>
      <c r="FS79" s="202"/>
      <c r="FT79" s="202"/>
      <c r="FU79" s="202"/>
      <c r="FV79" s="202"/>
      <c r="FW79" s="202"/>
      <c r="FX79" s="202"/>
      <c r="FY79" s="202"/>
      <c r="FZ79" s="202"/>
      <c r="GA79" s="202"/>
      <c r="GB79" s="202"/>
      <c r="GC79" s="202"/>
      <c r="GD79" s="202"/>
      <c r="GE79" s="202"/>
      <c r="GF79" s="202"/>
      <c r="GG79" s="202"/>
      <c r="GH79" s="202"/>
      <c r="GI79" s="202"/>
      <c r="GJ79" s="202"/>
      <c r="GK79" s="202"/>
      <c r="GL79" s="202"/>
      <c r="GM79" s="202"/>
      <c r="GN79" s="202"/>
      <c r="GO79" s="202"/>
      <c r="GP79" s="202"/>
      <c r="GQ79" s="202"/>
      <c r="GR79" s="202"/>
      <c r="GS79" s="202"/>
      <c r="GT79" s="202"/>
      <c r="GU79" s="202"/>
      <c r="GV79" s="202"/>
      <c r="GW79" s="202"/>
      <c r="GX79" s="202"/>
      <c r="GY79" s="202"/>
      <c r="GZ79" s="202"/>
      <c r="HA79" s="202"/>
      <c r="HB79" s="202"/>
      <c r="HC79" s="202"/>
      <c r="HD79" s="202"/>
      <c r="HE79" s="202"/>
      <c r="HF79" s="202"/>
      <c r="HG79" s="202"/>
      <c r="HH79" s="202"/>
      <c r="HI79" s="202"/>
      <c r="HJ79" s="202"/>
      <c r="HK79" s="202"/>
      <c r="HL79" s="202"/>
      <c r="HM79" s="202"/>
      <c r="HN79" s="202"/>
      <c r="HO79" s="202"/>
      <c r="HP79" s="202"/>
      <c r="HQ79" s="202"/>
      <c r="HR79" s="202"/>
      <c r="HS79" s="202"/>
      <c r="HT79" s="202"/>
      <c r="HU79" s="202"/>
      <c r="HV79" s="202"/>
      <c r="HW79" s="202"/>
      <c r="HX79" s="202"/>
      <c r="HY79" s="202"/>
      <c r="HZ79" s="202"/>
      <c r="IA79" s="202"/>
      <c r="IB79" s="202"/>
      <c r="IC79" s="202"/>
      <c r="ID79" s="202"/>
      <c r="IE79" s="202"/>
      <c r="IF79" s="202"/>
      <c r="IG79" s="202"/>
      <c r="IH79" s="202"/>
      <c r="II79" s="202"/>
      <c r="IJ79" s="202"/>
      <c r="IK79" s="202"/>
      <c r="IL79" s="202"/>
      <c r="IM79" s="202"/>
      <c r="IN79" s="202"/>
      <c r="IO79" s="202"/>
      <c r="IP79" s="202"/>
      <c r="IQ79" s="202"/>
      <c r="IR79" s="202"/>
      <c r="IS79" s="202"/>
      <c r="IT79" s="202"/>
      <c r="IU79" s="202"/>
      <c r="IV79" s="202"/>
      <c r="IW79" s="202"/>
      <c r="IX79" s="202"/>
      <c r="IY79" s="202"/>
      <c r="IZ79" s="202"/>
      <c r="JA79" s="202"/>
      <c r="JB79" s="202"/>
      <c r="JC79" s="202"/>
      <c r="JD79" s="202"/>
      <c r="JE79" s="202"/>
      <c r="JF79" s="202"/>
      <c r="JG79" s="202"/>
      <c r="JH79" s="202"/>
      <c r="JI79" s="202"/>
    </row>
    <row r="80" spans="1:269" s="39" customFormat="1" ht="42" customHeight="1" x14ac:dyDescent="0.2">
      <c r="A80" s="1410" t="s">
        <v>384</v>
      </c>
      <c r="B80" s="1498" t="s">
        <v>383</v>
      </c>
      <c r="C80" s="1514" t="s">
        <v>509</v>
      </c>
      <c r="D80" s="1213"/>
      <c r="E80" s="348">
        <v>8</v>
      </c>
      <c r="F80" s="349">
        <v>12</v>
      </c>
      <c r="G80" s="98" t="str">
        <f t="shared" si="385"/>
        <v/>
      </c>
      <c r="H80" s="1220">
        <f t="shared" si="410"/>
        <v>20</v>
      </c>
      <c r="I80" s="599"/>
      <c r="J80" s="599"/>
      <c r="K80" s="604"/>
      <c r="L80" s="604"/>
      <c r="M80" s="148"/>
      <c r="N80" s="148"/>
      <c r="O80" s="148"/>
      <c r="P80" s="148"/>
      <c r="Q80" s="148"/>
      <c r="R80" s="148"/>
      <c r="S80" s="148"/>
      <c r="T80" s="603"/>
      <c r="U80" s="603"/>
      <c r="V80" s="603"/>
      <c r="W80" s="149"/>
      <c r="X80" s="149"/>
      <c r="Y80" s="1186">
        <f t="shared" si="411"/>
        <v>0</v>
      </c>
      <c r="Z80" s="399" t="str">
        <f t="shared" si="412"/>
        <v>-</v>
      </c>
      <c r="AA80" s="227"/>
      <c r="AB80" s="1214">
        <f t="shared" si="413"/>
        <v>20</v>
      </c>
      <c r="AC80" s="147" t="str">
        <f t="shared" si="390"/>
        <v>Puno!</v>
      </c>
      <c r="AD80" s="348">
        <v>1</v>
      </c>
      <c r="AE80" s="348">
        <v>1</v>
      </c>
      <c r="AF80" s="348">
        <v>1</v>
      </c>
      <c r="AG80" s="148"/>
      <c r="AH80" s="148"/>
      <c r="AI80" s="604"/>
      <c r="AJ80" s="604"/>
      <c r="AK80" s="604"/>
      <c r="AL80" s="148"/>
      <c r="AM80" s="148"/>
      <c r="AN80" s="148"/>
      <c r="AO80" s="148"/>
      <c r="AP80" s="148"/>
      <c r="AQ80" s="148"/>
      <c r="AR80" s="148"/>
      <c r="AS80" s="149"/>
      <c r="AT80" s="149"/>
      <c r="AU80" s="148"/>
      <c r="AV80" s="351">
        <f t="shared" si="391"/>
        <v>3</v>
      </c>
      <c r="AW80" s="295">
        <f t="shared" si="392"/>
        <v>3</v>
      </c>
      <c r="AX80" s="152" t="str">
        <f t="shared" si="393"/>
        <v>Točno!"</v>
      </c>
      <c r="AY80" s="296">
        <f t="shared" si="394"/>
        <v>0</v>
      </c>
      <c r="AZ80" s="1288">
        <f t="shared" si="395"/>
        <v>23</v>
      </c>
      <c r="BA80" s="1247">
        <f t="shared" ref="BA80:BA85" si="419">(E80+F80)*30/60</f>
        <v>10</v>
      </c>
      <c r="BB80" s="154">
        <f t="shared" si="416"/>
        <v>10</v>
      </c>
      <c r="BC80" s="155" t="str">
        <f t="shared" si="396"/>
        <v>0</v>
      </c>
      <c r="BD80" s="156">
        <f t="shared" si="397"/>
        <v>0</v>
      </c>
      <c r="BE80" s="156">
        <f t="shared" si="398"/>
        <v>0</v>
      </c>
      <c r="BF80" s="157">
        <f t="shared" ref="BF80:BF85" si="420">IF(AZ80=0,"-",BH80-AZ80-BB80-BC80-BD80-BE80-AY80)</f>
        <v>7</v>
      </c>
      <c r="BG80" s="158">
        <f t="shared" ref="BG80:BG83" si="421">IF(AB80=0,"0",BH80-AZ80-AY80)</f>
        <v>17</v>
      </c>
      <c r="BH80" s="159" t="str">
        <f t="shared" si="399"/>
        <v>40</v>
      </c>
      <c r="BI80" s="1289">
        <f t="shared" ref="BI80:BI85" si="422">IF(BH80=0,"-",AZ80+BG80)</f>
        <v>40</v>
      </c>
      <c r="BJ80" s="352">
        <f t="shared" si="400"/>
        <v>23</v>
      </c>
      <c r="BK80" s="1229" t="str">
        <f t="shared" si="401"/>
        <v>PUNO</v>
      </c>
      <c r="BL80" s="620"/>
      <c r="BM80" s="1303">
        <v>0</v>
      </c>
      <c r="BN80" s="1303">
        <f t="shared" si="417"/>
        <v>0</v>
      </c>
      <c r="BO80" s="104">
        <f t="shared" si="418"/>
        <v>0</v>
      </c>
      <c r="BP80" s="861"/>
      <c r="BQ80" s="5"/>
      <c r="BR80" s="5"/>
      <c r="BS80" s="5"/>
      <c r="BT80" s="5"/>
      <c r="BU80" s="5"/>
      <c r="BV80" s="250"/>
      <c r="BW80" s="250"/>
      <c r="BX80" s="250"/>
      <c r="BY80" s="197"/>
      <c r="BZ80" s="202"/>
      <c r="CA80" s="202"/>
      <c r="CB80" s="220"/>
      <c r="CC80" s="220"/>
      <c r="CD80" s="202"/>
      <c r="CE80" s="220"/>
      <c r="CF80" s="202"/>
      <c r="CG80" s="202"/>
      <c r="CH80" s="202"/>
      <c r="CI80" s="202"/>
      <c r="CJ80" s="861"/>
      <c r="CK80" s="5"/>
      <c r="CL80" s="5"/>
      <c r="CM80" s="5"/>
      <c r="CN80" s="5"/>
      <c r="CO80" s="5"/>
      <c r="CP80" s="250"/>
      <c r="CQ80" s="250"/>
      <c r="CR80" s="250"/>
      <c r="CS80" s="197"/>
      <c r="CT80" s="202"/>
      <c r="CU80" s="202"/>
      <c r="CV80" s="220"/>
      <c r="CW80" s="220"/>
      <c r="CX80" s="202"/>
      <c r="CY80" s="220"/>
      <c r="CZ80" s="202"/>
      <c r="DA80" s="202"/>
      <c r="DB80" s="202"/>
      <c r="DC80" s="202"/>
      <c r="DD80" s="861"/>
      <c r="DE80" s="5"/>
      <c r="DF80" s="5"/>
      <c r="DG80" s="5"/>
      <c r="DH80" s="5"/>
      <c r="DI80" s="5"/>
      <c r="DJ80" s="250"/>
      <c r="DK80" s="250"/>
      <c r="DL80" s="250"/>
      <c r="DM80" s="197"/>
      <c r="DN80" s="202"/>
      <c r="DO80" s="202"/>
      <c r="DP80" s="220"/>
      <c r="DQ80" s="220"/>
      <c r="DR80" s="202"/>
      <c r="DS80" s="220"/>
      <c r="DT80" s="202"/>
      <c r="DU80" s="202"/>
      <c r="DV80" s="202"/>
      <c r="DW80" s="202"/>
      <c r="DX80" s="202"/>
      <c r="DY80" s="202"/>
      <c r="DZ80" s="202"/>
      <c r="EA80" s="202"/>
      <c r="EB80" s="202"/>
      <c r="EC80" s="202"/>
      <c r="ED80" s="202"/>
      <c r="EE80" s="202"/>
      <c r="EF80" s="202"/>
      <c r="EG80" s="202"/>
      <c r="EH80" s="202"/>
      <c r="EI80" s="202"/>
      <c r="EJ80" s="202"/>
      <c r="EK80" s="202"/>
      <c r="EL80" s="202"/>
      <c r="EM80" s="202"/>
      <c r="EN80" s="202"/>
      <c r="EO80" s="202"/>
      <c r="EP80" s="202"/>
      <c r="EQ80" s="202"/>
      <c r="ER80" s="202"/>
      <c r="ES80" s="202"/>
      <c r="ET80" s="202"/>
      <c r="EU80" s="202"/>
      <c r="EV80" s="202"/>
      <c r="EW80" s="202"/>
      <c r="EX80" s="202"/>
      <c r="EY80" s="202"/>
      <c r="EZ80" s="202"/>
      <c r="FA80" s="202"/>
      <c r="FB80" s="202"/>
      <c r="FC80" s="202"/>
      <c r="FD80" s="202"/>
      <c r="FE80" s="202"/>
      <c r="FF80" s="202"/>
      <c r="FG80" s="202"/>
      <c r="FH80" s="202"/>
      <c r="FI80" s="202"/>
      <c r="FJ80" s="202"/>
      <c r="FK80" s="202"/>
      <c r="FL80" s="202"/>
      <c r="FM80" s="202"/>
      <c r="FN80" s="202"/>
      <c r="FO80" s="202"/>
      <c r="FP80" s="202"/>
      <c r="FQ80" s="202"/>
      <c r="FR80" s="202"/>
      <c r="FS80" s="202"/>
      <c r="FT80" s="202"/>
      <c r="FU80" s="202"/>
      <c r="FV80" s="202"/>
      <c r="FW80" s="202"/>
      <c r="FX80" s="202"/>
      <c r="FY80" s="202"/>
      <c r="FZ80" s="202"/>
      <c r="GA80" s="202"/>
      <c r="GB80" s="202"/>
      <c r="GC80" s="202"/>
      <c r="GD80" s="202"/>
      <c r="GE80" s="202"/>
      <c r="GF80" s="202"/>
      <c r="GG80" s="202"/>
      <c r="GH80" s="202"/>
      <c r="GI80" s="202"/>
      <c r="GJ80" s="202"/>
      <c r="GK80" s="202"/>
      <c r="GL80" s="202"/>
      <c r="GM80" s="202"/>
      <c r="GN80" s="202"/>
      <c r="GO80" s="202"/>
      <c r="GP80" s="202"/>
      <c r="GQ80" s="202"/>
      <c r="GR80" s="202"/>
      <c r="GS80" s="202"/>
      <c r="GT80" s="202"/>
      <c r="GU80" s="202"/>
      <c r="GV80" s="202"/>
      <c r="GW80" s="202"/>
      <c r="GX80" s="202"/>
      <c r="GY80" s="202"/>
      <c r="GZ80" s="202"/>
      <c r="HA80" s="202"/>
      <c r="HB80" s="202"/>
      <c r="HC80" s="202"/>
      <c r="HD80" s="202"/>
      <c r="HE80" s="202"/>
      <c r="HF80" s="202"/>
      <c r="HG80" s="202"/>
      <c r="HH80" s="202"/>
      <c r="HI80" s="202"/>
      <c r="HJ80" s="202"/>
      <c r="HK80" s="202"/>
      <c r="HL80" s="202"/>
      <c r="HM80" s="202"/>
      <c r="HN80" s="202"/>
      <c r="HO80" s="202"/>
      <c r="HP80" s="202"/>
      <c r="HQ80" s="202"/>
      <c r="HR80" s="202"/>
      <c r="HS80" s="202"/>
      <c r="HT80" s="202"/>
      <c r="HU80" s="202"/>
      <c r="HV80" s="202"/>
      <c r="HW80" s="202"/>
      <c r="HX80" s="202"/>
      <c r="HY80" s="202"/>
      <c r="HZ80" s="202"/>
      <c r="IA80" s="202"/>
      <c r="IB80" s="202"/>
      <c r="IC80" s="202"/>
      <c r="ID80" s="202"/>
      <c r="IE80" s="202"/>
      <c r="IF80" s="202"/>
      <c r="IG80" s="202"/>
      <c r="IH80" s="202"/>
      <c r="II80" s="202"/>
      <c r="IJ80" s="202"/>
      <c r="IK80" s="202"/>
      <c r="IL80" s="202"/>
      <c r="IM80" s="202"/>
      <c r="IN80" s="202"/>
      <c r="IO80" s="202"/>
      <c r="IP80" s="202"/>
      <c r="IQ80" s="202"/>
      <c r="IR80" s="202"/>
      <c r="IS80" s="202"/>
      <c r="IT80" s="202"/>
      <c r="IU80" s="202"/>
      <c r="IV80" s="202"/>
      <c r="IW80" s="202"/>
      <c r="IX80" s="202"/>
      <c r="IY80" s="202"/>
      <c r="IZ80" s="202"/>
      <c r="JA80" s="202"/>
      <c r="JB80" s="202"/>
      <c r="JC80" s="202"/>
      <c r="JD80" s="202"/>
      <c r="JE80" s="202"/>
      <c r="JF80" s="202"/>
      <c r="JG80" s="202"/>
      <c r="JH80" s="202"/>
      <c r="JI80" s="202"/>
    </row>
    <row r="81" spans="1:269" s="39" customFormat="1" ht="20.25" customHeight="1" x14ac:dyDescent="0.2">
      <c r="A81" s="1410" t="s">
        <v>391</v>
      </c>
      <c r="B81" s="1498" t="s">
        <v>383</v>
      </c>
      <c r="C81" s="1514" t="s">
        <v>510</v>
      </c>
      <c r="D81" s="1213" t="s">
        <v>103</v>
      </c>
      <c r="E81" s="348">
        <v>15</v>
      </c>
      <c r="F81" s="349">
        <v>4</v>
      </c>
      <c r="G81" s="98">
        <f t="shared" si="385"/>
        <v>2</v>
      </c>
      <c r="H81" s="1220">
        <f t="shared" ref="H81" si="423">SUM(E81:G81)</f>
        <v>21</v>
      </c>
      <c r="I81" s="599"/>
      <c r="J81" s="599"/>
      <c r="K81" s="604"/>
      <c r="L81" s="604"/>
      <c r="M81" s="148"/>
      <c r="N81" s="148"/>
      <c r="O81" s="148"/>
      <c r="P81" s="148"/>
      <c r="Q81" s="148"/>
      <c r="R81" s="148"/>
      <c r="S81" s="148"/>
      <c r="T81" s="603"/>
      <c r="U81" s="603"/>
      <c r="V81" s="603"/>
      <c r="W81" s="149"/>
      <c r="X81" s="149"/>
      <c r="Y81" s="1186">
        <f t="shared" ref="Y81" si="424">SUM(I81:X81)</f>
        <v>0</v>
      </c>
      <c r="Z81" s="399" t="str">
        <f t="shared" ref="Z81" si="425">IF(Y81=0,"-",IF(Y81&lt;4,"Točno!",IF(Y81&gt;4,"Previše sati!","Netočno!")))</f>
        <v>-</v>
      </c>
      <c r="AA81" s="227"/>
      <c r="AB81" s="1214">
        <f t="shared" ref="AB81" si="426">(H81+Y81+AA81)</f>
        <v>21</v>
      </c>
      <c r="AC81" s="147" t="str">
        <f t="shared" si="390"/>
        <v>Puno!</v>
      </c>
      <c r="AD81" s="348">
        <v>1</v>
      </c>
      <c r="AE81" s="348">
        <v>1</v>
      </c>
      <c r="AF81" s="348"/>
      <c r="AG81" s="148"/>
      <c r="AH81" s="148"/>
      <c r="AI81" s="604"/>
      <c r="AJ81" s="604"/>
      <c r="AK81" s="604"/>
      <c r="AL81" s="148"/>
      <c r="AM81" s="148"/>
      <c r="AN81" s="148"/>
      <c r="AO81" s="148"/>
      <c r="AP81" s="148"/>
      <c r="AQ81" s="148"/>
      <c r="AR81" s="148"/>
      <c r="AS81" s="149"/>
      <c r="AT81" s="149"/>
      <c r="AU81" s="148"/>
      <c r="AV81" s="351">
        <f t="shared" si="391"/>
        <v>2</v>
      </c>
      <c r="AW81" s="295">
        <f t="shared" si="392"/>
        <v>2</v>
      </c>
      <c r="AX81" s="152" t="str">
        <f t="shared" si="393"/>
        <v>Točno!"</v>
      </c>
      <c r="AY81" s="296">
        <f t="shared" si="394"/>
        <v>0</v>
      </c>
      <c r="AZ81" s="1288">
        <f t="shared" si="395"/>
        <v>23</v>
      </c>
      <c r="BA81" s="1247">
        <f t="shared" si="419"/>
        <v>9.5</v>
      </c>
      <c r="BB81" s="154">
        <f t="shared" si="416"/>
        <v>9.5</v>
      </c>
      <c r="BC81" s="155">
        <f t="shared" si="396"/>
        <v>2</v>
      </c>
      <c r="BD81" s="156">
        <f t="shared" si="397"/>
        <v>0</v>
      </c>
      <c r="BE81" s="156">
        <f t="shared" si="398"/>
        <v>0</v>
      </c>
      <c r="BF81" s="157">
        <f t="shared" si="420"/>
        <v>5.5</v>
      </c>
      <c r="BG81" s="158">
        <f t="shared" si="421"/>
        <v>17</v>
      </c>
      <c r="BH81" s="159" t="str">
        <f t="shared" si="399"/>
        <v>40</v>
      </c>
      <c r="BI81" s="1289">
        <f t="shared" si="422"/>
        <v>40</v>
      </c>
      <c r="BJ81" s="352">
        <f t="shared" si="400"/>
        <v>23</v>
      </c>
      <c r="BK81" s="1229" t="str">
        <f t="shared" si="401"/>
        <v>PUNO</v>
      </c>
      <c r="BL81" s="620"/>
      <c r="BM81" s="1303">
        <v>0</v>
      </c>
      <c r="BN81" s="1303">
        <f t="shared" si="417"/>
        <v>0</v>
      </c>
      <c r="BO81" s="104">
        <f t="shared" si="418"/>
        <v>0</v>
      </c>
      <c r="BP81" s="861"/>
      <c r="BQ81" s="5"/>
      <c r="BR81" s="5"/>
      <c r="BS81" s="5"/>
      <c r="BT81" s="5"/>
      <c r="BU81" s="5"/>
      <c r="BV81" s="250"/>
      <c r="BW81" s="250"/>
      <c r="BX81" s="250"/>
      <c r="BY81" s="197"/>
      <c r="BZ81" s="202"/>
      <c r="CA81" s="202"/>
      <c r="CB81" s="220"/>
      <c r="CC81" s="220"/>
      <c r="CD81" s="202"/>
      <c r="CE81" s="220"/>
      <c r="CF81" s="202"/>
      <c r="CG81" s="202"/>
      <c r="CH81" s="202"/>
      <c r="CI81" s="202"/>
      <c r="CJ81" s="861"/>
      <c r="CK81" s="5"/>
      <c r="CL81" s="5"/>
      <c r="CM81" s="5"/>
      <c r="CN81" s="5"/>
      <c r="CO81" s="5"/>
      <c r="CP81" s="250"/>
      <c r="CQ81" s="250"/>
      <c r="CR81" s="250"/>
      <c r="CS81" s="197"/>
      <c r="CT81" s="202"/>
      <c r="CU81" s="202"/>
      <c r="CV81" s="220"/>
      <c r="CW81" s="220"/>
      <c r="CX81" s="202"/>
      <c r="CY81" s="220"/>
      <c r="CZ81" s="202"/>
      <c r="DA81" s="202"/>
      <c r="DB81" s="202"/>
      <c r="DC81" s="202"/>
      <c r="DD81" s="861"/>
      <c r="DE81" s="5"/>
      <c r="DF81" s="5"/>
      <c r="DG81" s="5"/>
      <c r="DH81" s="5"/>
      <c r="DI81" s="5"/>
      <c r="DJ81" s="250"/>
      <c r="DK81" s="250"/>
      <c r="DL81" s="250"/>
      <c r="DM81" s="197"/>
      <c r="DN81" s="202"/>
      <c r="DO81" s="202"/>
      <c r="DP81" s="220"/>
      <c r="DQ81" s="220"/>
      <c r="DR81" s="202"/>
      <c r="DS81" s="220"/>
      <c r="DT81" s="202"/>
      <c r="DU81" s="202"/>
      <c r="DV81" s="202"/>
      <c r="DW81" s="202"/>
      <c r="DX81" s="202"/>
      <c r="DY81" s="202"/>
      <c r="DZ81" s="202"/>
      <c r="EA81" s="202"/>
      <c r="EB81" s="202"/>
      <c r="EC81" s="202"/>
      <c r="ED81" s="202"/>
      <c r="EE81" s="202"/>
      <c r="EF81" s="202"/>
      <c r="EG81" s="202"/>
      <c r="EH81" s="202"/>
      <c r="EI81" s="202"/>
      <c r="EJ81" s="202"/>
      <c r="EK81" s="202"/>
      <c r="EL81" s="202"/>
      <c r="EM81" s="202"/>
      <c r="EN81" s="202"/>
      <c r="EO81" s="202"/>
      <c r="EP81" s="202"/>
      <c r="EQ81" s="202"/>
      <c r="ER81" s="202"/>
      <c r="ES81" s="202"/>
      <c r="ET81" s="202"/>
      <c r="EU81" s="202"/>
      <c r="EV81" s="202"/>
      <c r="EW81" s="202"/>
      <c r="EX81" s="202"/>
      <c r="EY81" s="202"/>
      <c r="EZ81" s="202"/>
      <c r="FA81" s="202"/>
      <c r="FB81" s="202"/>
      <c r="FC81" s="202"/>
      <c r="FD81" s="202"/>
      <c r="FE81" s="202"/>
      <c r="FF81" s="202"/>
      <c r="FG81" s="202"/>
      <c r="FH81" s="202"/>
      <c r="FI81" s="202"/>
      <c r="FJ81" s="202"/>
      <c r="FK81" s="202"/>
      <c r="FL81" s="202"/>
      <c r="FM81" s="202"/>
      <c r="FN81" s="202"/>
      <c r="FO81" s="202"/>
      <c r="FP81" s="202"/>
      <c r="FQ81" s="202"/>
      <c r="FR81" s="202"/>
      <c r="FS81" s="202"/>
      <c r="FT81" s="202"/>
      <c r="FU81" s="202"/>
      <c r="FV81" s="202"/>
      <c r="FW81" s="202"/>
      <c r="FX81" s="202"/>
      <c r="FY81" s="202"/>
      <c r="FZ81" s="202"/>
      <c r="GA81" s="202"/>
      <c r="GB81" s="202"/>
      <c r="GC81" s="202"/>
      <c r="GD81" s="202"/>
      <c r="GE81" s="202"/>
      <c r="GF81" s="202"/>
      <c r="GG81" s="202"/>
      <c r="GH81" s="202"/>
      <c r="GI81" s="202"/>
      <c r="GJ81" s="202"/>
      <c r="GK81" s="202"/>
      <c r="GL81" s="202"/>
      <c r="GM81" s="202"/>
      <c r="GN81" s="202"/>
      <c r="GO81" s="202"/>
      <c r="GP81" s="202"/>
      <c r="GQ81" s="202"/>
      <c r="GR81" s="202"/>
      <c r="GS81" s="202"/>
      <c r="GT81" s="202"/>
      <c r="GU81" s="202"/>
      <c r="GV81" s="202"/>
      <c r="GW81" s="202"/>
      <c r="GX81" s="202"/>
      <c r="GY81" s="202"/>
      <c r="GZ81" s="202"/>
      <c r="HA81" s="202"/>
      <c r="HB81" s="202"/>
      <c r="HC81" s="202"/>
      <c r="HD81" s="202"/>
      <c r="HE81" s="202"/>
      <c r="HF81" s="202"/>
      <c r="HG81" s="202"/>
      <c r="HH81" s="202"/>
      <c r="HI81" s="202"/>
      <c r="HJ81" s="202"/>
      <c r="HK81" s="202"/>
      <c r="HL81" s="202"/>
      <c r="HM81" s="202"/>
      <c r="HN81" s="202"/>
      <c r="HO81" s="202"/>
      <c r="HP81" s="202"/>
      <c r="HQ81" s="202"/>
      <c r="HR81" s="202"/>
      <c r="HS81" s="202"/>
      <c r="HT81" s="202"/>
      <c r="HU81" s="202"/>
      <c r="HV81" s="202"/>
      <c r="HW81" s="202"/>
      <c r="HX81" s="202"/>
      <c r="HY81" s="202"/>
      <c r="HZ81" s="202"/>
      <c r="IA81" s="202"/>
      <c r="IB81" s="202"/>
      <c r="IC81" s="202"/>
      <c r="ID81" s="202"/>
      <c r="IE81" s="202"/>
      <c r="IF81" s="202"/>
      <c r="IG81" s="202"/>
      <c r="IH81" s="202"/>
      <c r="II81" s="202"/>
      <c r="IJ81" s="202"/>
      <c r="IK81" s="202"/>
      <c r="IL81" s="202"/>
      <c r="IM81" s="202"/>
      <c r="IN81" s="202"/>
      <c r="IO81" s="202"/>
      <c r="IP81" s="202"/>
      <c r="IQ81" s="202"/>
      <c r="IR81" s="202"/>
      <c r="IS81" s="202"/>
      <c r="IT81" s="202"/>
      <c r="IU81" s="202"/>
      <c r="IV81" s="202"/>
      <c r="IW81" s="202"/>
      <c r="IX81" s="202"/>
      <c r="IY81" s="202"/>
      <c r="IZ81" s="202"/>
      <c r="JA81" s="202"/>
      <c r="JB81" s="202"/>
      <c r="JC81" s="202"/>
      <c r="JD81" s="202"/>
      <c r="JE81" s="202"/>
      <c r="JF81" s="202"/>
      <c r="JG81" s="202"/>
      <c r="JH81" s="202"/>
      <c r="JI81" s="202"/>
    </row>
    <row r="82" spans="1:269" s="39" customFormat="1" ht="20.25" customHeight="1" x14ac:dyDescent="0.2">
      <c r="A82" s="1410" t="s">
        <v>394</v>
      </c>
      <c r="B82" s="1498" t="s">
        <v>395</v>
      </c>
      <c r="C82" s="1514" t="s">
        <v>508</v>
      </c>
      <c r="D82" s="1213"/>
      <c r="E82" s="348">
        <v>10</v>
      </c>
      <c r="F82" s="349">
        <v>8</v>
      </c>
      <c r="G82" s="98" t="str">
        <f t="shared" si="385"/>
        <v/>
      </c>
      <c r="H82" s="1220">
        <f t="shared" si="410"/>
        <v>18</v>
      </c>
      <c r="I82" s="599"/>
      <c r="J82" s="599"/>
      <c r="K82" s="604"/>
      <c r="L82" s="604"/>
      <c r="M82" s="148"/>
      <c r="N82" s="148"/>
      <c r="O82" s="148"/>
      <c r="P82" s="148"/>
      <c r="Q82" s="148"/>
      <c r="R82" s="148"/>
      <c r="S82" s="148"/>
      <c r="T82" s="603"/>
      <c r="U82" s="603"/>
      <c r="V82" s="603"/>
      <c r="W82" s="149"/>
      <c r="X82" s="149">
        <v>2</v>
      </c>
      <c r="Y82" s="1186">
        <f t="shared" si="411"/>
        <v>2</v>
      </c>
      <c r="Z82" s="399" t="str">
        <f t="shared" si="412"/>
        <v>Točno!</v>
      </c>
      <c r="AA82" s="227"/>
      <c r="AB82" s="1214">
        <f t="shared" si="413"/>
        <v>20</v>
      </c>
      <c r="AC82" s="147" t="str">
        <f t="shared" si="390"/>
        <v>Puno!</v>
      </c>
      <c r="AD82" s="348">
        <v>1</v>
      </c>
      <c r="AE82" s="348">
        <v>1</v>
      </c>
      <c r="AF82" s="348">
        <v>1</v>
      </c>
      <c r="AG82" s="148"/>
      <c r="AH82" s="148"/>
      <c r="AI82" s="604"/>
      <c r="AJ82" s="604"/>
      <c r="AK82" s="604"/>
      <c r="AL82" s="148"/>
      <c r="AM82" s="148"/>
      <c r="AN82" s="148"/>
      <c r="AO82" s="148"/>
      <c r="AP82" s="148"/>
      <c r="AQ82" s="148"/>
      <c r="AR82" s="148"/>
      <c r="AS82" s="149"/>
      <c r="AT82" s="149"/>
      <c r="AU82" s="148"/>
      <c r="AV82" s="351">
        <f t="shared" si="391"/>
        <v>3</v>
      </c>
      <c r="AW82" s="295">
        <f t="shared" si="392"/>
        <v>3</v>
      </c>
      <c r="AX82" s="152" t="str">
        <f t="shared" si="393"/>
        <v>Točno!"</v>
      </c>
      <c r="AY82" s="296">
        <f t="shared" si="394"/>
        <v>0</v>
      </c>
      <c r="AZ82" s="1288">
        <f t="shared" si="395"/>
        <v>23</v>
      </c>
      <c r="BA82" s="1247">
        <f t="shared" si="419"/>
        <v>9</v>
      </c>
      <c r="BB82" s="154">
        <f t="shared" si="416"/>
        <v>9</v>
      </c>
      <c r="BC82" s="155" t="str">
        <f t="shared" si="396"/>
        <v>0</v>
      </c>
      <c r="BD82" s="156">
        <f t="shared" si="397"/>
        <v>0</v>
      </c>
      <c r="BE82" s="156">
        <f t="shared" si="398"/>
        <v>2</v>
      </c>
      <c r="BF82" s="157">
        <f t="shared" si="420"/>
        <v>6</v>
      </c>
      <c r="BG82" s="158">
        <f t="shared" si="421"/>
        <v>17</v>
      </c>
      <c r="BH82" s="159" t="str">
        <f t="shared" si="399"/>
        <v>40</v>
      </c>
      <c r="BI82" s="1289">
        <f t="shared" si="422"/>
        <v>40</v>
      </c>
      <c r="BJ82" s="352">
        <f t="shared" si="400"/>
        <v>23</v>
      </c>
      <c r="BK82" s="1229" t="str">
        <f t="shared" si="401"/>
        <v>PUNO</v>
      </c>
      <c r="BL82" s="620"/>
      <c r="BM82" s="1303">
        <v>0</v>
      </c>
      <c r="BN82" s="1303">
        <f t="shared" si="417"/>
        <v>0</v>
      </c>
      <c r="BO82" s="104">
        <f t="shared" si="418"/>
        <v>0</v>
      </c>
      <c r="BP82" s="861"/>
      <c r="BQ82" s="5"/>
      <c r="BR82" s="5"/>
      <c r="BS82" s="5"/>
      <c r="BT82" s="5"/>
      <c r="BU82" s="5"/>
      <c r="BV82" s="250"/>
      <c r="BW82" s="250"/>
      <c r="BX82" s="250"/>
      <c r="BY82" s="197"/>
      <c r="BZ82" s="202"/>
      <c r="CA82" s="202"/>
      <c r="CB82" s="220"/>
      <c r="CC82" s="220"/>
      <c r="CD82" s="202"/>
      <c r="CE82" s="220"/>
      <c r="CF82" s="202"/>
      <c r="CG82" s="202"/>
      <c r="CH82" s="202"/>
      <c r="CI82" s="202"/>
      <c r="CJ82" s="861"/>
      <c r="CK82" s="5"/>
      <c r="CL82" s="5"/>
      <c r="CM82" s="5"/>
      <c r="CN82" s="5"/>
      <c r="CO82" s="5"/>
      <c r="CP82" s="250"/>
      <c r="CQ82" s="250"/>
      <c r="CR82" s="250"/>
      <c r="CS82" s="197"/>
      <c r="CT82" s="202"/>
      <c r="CU82" s="202"/>
      <c r="CV82" s="220"/>
      <c r="CW82" s="220"/>
      <c r="CX82" s="202"/>
      <c r="CY82" s="220"/>
      <c r="CZ82" s="202"/>
      <c r="DA82" s="202"/>
      <c r="DB82" s="202"/>
      <c r="DC82" s="202"/>
      <c r="DD82" s="861"/>
      <c r="DE82" s="5"/>
      <c r="DF82" s="5"/>
      <c r="DG82" s="5"/>
      <c r="DH82" s="5"/>
      <c r="DI82" s="5"/>
      <c r="DJ82" s="250"/>
      <c r="DK82" s="250"/>
      <c r="DL82" s="250"/>
      <c r="DM82" s="197"/>
      <c r="DN82" s="202"/>
      <c r="DO82" s="202"/>
      <c r="DP82" s="220"/>
      <c r="DQ82" s="220"/>
      <c r="DR82" s="202"/>
      <c r="DS82" s="220"/>
      <c r="DT82" s="202"/>
      <c r="DU82" s="202"/>
      <c r="DV82" s="202"/>
      <c r="DW82" s="202"/>
      <c r="DX82" s="202"/>
      <c r="DY82" s="202"/>
      <c r="DZ82" s="202"/>
      <c r="EA82" s="202"/>
      <c r="EB82" s="202"/>
      <c r="EC82" s="202"/>
      <c r="ED82" s="202"/>
      <c r="EE82" s="202"/>
      <c r="EF82" s="202"/>
      <c r="EG82" s="202"/>
      <c r="EH82" s="202"/>
      <c r="EI82" s="202"/>
      <c r="EJ82" s="202"/>
      <c r="EK82" s="202"/>
      <c r="EL82" s="202"/>
      <c r="EM82" s="202"/>
      <c r="EN82" s="202"/>
      <c r="EO82" s="202"/>
      <c r="EP82" s="202"/>
      <c r="EQ82" s="202"/>
      <c r="ER82" s="202"/>
      <c r="ES82" s="202"/>
      <c r="ET82" s="202"/>
      <c r="EU82" s="202"/>
      <c r="EV82" s="202"/>
      <c r="EW82" s="202"/>
      <c r="EX82" s="202"/>
      <c r="EY82" s="202"/>
      <c r="EZ82" s="202"/>
      <c r="FA82" s="202"/>
      <c r="FB82" s="202"/>
      <c r="FC82" s="202"/>
      <c r="FD82" s="202"/>
      <c r="FE82" s="202"/>
      <c r="FF82" s="202"/>
      <c r="FG82" s="202"/>
      <c r="FH82" s="202"/>
      <c r="FI82" s="202"/>
      <c r="FJ82" s="202"/>
      <c r="FK82" s="202"/>
      <c r="FL82" s="202"/>
      <c r="FM82" s="202"/>
      <c r="FN82" s="202"/>
      <c r="FO82" s="202"/>
      <c r="FP82" s="202"/>
      <c r="FQ82" s="202"/>
      <c r="FR82" s="202"/>
      <c r="FS82" s="202"/>
      <c r="FT82" s="202"/>
      <c r="FU82" s="202"/>
      <c r="FV82" s="202"/>
      <c r="FW82" s="202"/>
      <c r="FX82" s="202"/>
      <c r="FY82" s="202"/>
      <c r="FZ82" s="202"/>
      <c r="GA82" s="202"/>
      <c r="GB82" s="202"/>
      <c r="GC82" s="202"/>
      <c r="GD82" s="202"/>
      <c r="GE82" s="202"/>
      <c r="GF82" s="202"/>
      <c r="GG82" s="202"/>
      <c r="GH82" s="202"/>
      <c r="GI82" s="202"/>
      <c r="GJ82" s="202"/>
      <c r="GK82" s="202"/>
      <c r="GL82" s="202"/>
      <c r="GM82" s="202"/>
      <c r="GN82" s="202"/>
      <c r="GO82" s="202"/>
      <c r="GP82" s="202"/>
      <c r="GQ82" s="202"/>
      <c r="GR82" s="202"/>
      <c r="GS82" s="202"/>
      <c r="GT82" s="202"/>
      <c r="GU82" s="202"/>
      <c r="GV82" s="202"/>
      <c r="GW82" s="202"/>
      <c r="GX82" s="202"/>
      <c r="GY82" s="202"/>
      <c r="GZ82" s="202"/>
      <c r="HA82" s="202"/>
      <c r="HB82" s="202"/>
      <c r="HC82" s="202"/>
      <c r="HD82" s="202"/>
      <c r="HE82" s="202"/>
      <c r="HF82" s="202"/>
      <c r="HG82" s="202"/>
      <c r="HH82" s="202"/>
      <c r="HI82" s="202"/>
      <c r="HJ82" s="202"/>
      <c r="HK82" s="202"/>
      <c r="HL82" s="202"/>
      <c r="HM82" s="202"/>
      <c r="HN82" s="202"/>
      <c r="HO82" s="202"/>
      <c r="HP82" s="202"/>
      <c r="HQ82" s="202"/>
      <c r="HR82" s="202"/>
      <c r="HS82" s="202"/>
      <c r="HT82" s="202"/>
      <c r="HU82" s="202"/>
      <c r="HV82" s="202"/>
      <c r="HW82" s="202"/>
      <c r="HX82" s="202"/>
      <c r="HY82" s="202"/>
      <c r="HZ82" s="202"/>
      <c r="IA82" s="202"/>
      <c r="IB82" s="202"/>
      <c r="IC82" s="202"/>
      <c r="ID82" s="202"/>
      <c r="IE82" s="202"/>
      <c r="IF82" s="202"/>
      <c r="IG82" s="202"/>
      <c r="IH82" s="202"/>
      <c r="II82" s="202"/>
      <c r="IJ82" s="202"/>
      <c r="IK82" s="202"/>
      <c r="IL82" s="202"/>
      <c r="IM82" s="202"/>
      <c r="IN82" s="202"/>
      <c r="IO82" s="202"/>
      <c r="IP82" s="202"/>
      <c r="IQ82" s="202"/>
      <c r="IR82" s="202"/>
      <c r="IS82" s="202"/>
      <c r="IT82" s="202"/>
      <c r="IU82" s="202"/>
      <c r="IV82" s="202"/>
      <c r="IW82" s="202"/>
      <c r="IX82" s="202"/>
      <c r="IY82" s="202"/>
      <c r="IZ82" s="202"/>
      <c r="JA82" s="202"/>
      <c r="JB82" s="202"/>
      <c r="JC82" s="202"/>
      <c r="JD82" s="202"/>
      <c r="JE82" s="202"/>
      <c r="JF82" s="202"/>
      <c r="JG82" s="202"/>
      <c r="JH82" s="202"/>
      <c r="JI82" s="202"/>
    </row>
    <row r="83" spans="1:269" s="39" customFormat="1" ht="20.25" customHeight="1" x14ac:dyDescent="0.2">
      <c r="A83" s="1410" t="s">
        <v>386</v>
      </c>
      <c r="B83" s="1498" t="s">
        <v>385</v>
      </c>
      <c r="C83" s="1514" t="s">
        <v>505</v>
      </c>
      <c r="D83" s="1213" t="s">
        <v>440</v>
      </c>
      <c r="E83" s="348">
        <v>12</v>
      </c>
      <c r="F83" s="349">
        <v>6</v>
      </c>
      <c r="G83" s="98">
        <f t="shared" si="385"/>
        <v>2</v>
      </c>
      <c r="H83" s="1220">
        <f t="shared" ref="H83" si="427">SUM(E83:G83)</f>
        <v>20</v>
      </c>
      <c r="I83" s="599"/>
      <c r="J83" s="599"/>
      <c r="K83" s="604"/>
      <c r="L83" s="604"/>
      <c r="M83" s="148"/>
      <c r="N83" s="148"/>
      <c r="O83" s="148"/>
      <c r="P83" s="148"/>
      <c r="Q83" s="148"/>
      <c r="R83" s="148"/>
      <c r="S83" s="148"/>
      <c r="T83" s="603"/>
      <c r="U83" s="603"/>
      <c r="V83" s="603"/>
      <c r="W83" s="149"/>
      <c r="X83" s="149"/>
      <c r="Y83" s="1186">
        <f t="shared" ref="Y83" si="428">SUM(I83:X83)</f>
        <v>0</v>
      </c>
      <c r="Z83" s="399" t="str">
        <f>IF(Y83=0,"-",IF(Y83&lt;4,"Točno!",IF(Y83&gt;4,"Previše sati!","Netočno!")))</f>
        <v>-</v>
      </c>
      <c r="AA83" s="227"/>
      <c r="AB83" s="1214">
        <f t="shared" ref="AB83" si="429">(H83+Y83+AA83)</f>
        <v>20</v>
      </c>
      <c r="AC83" s="147" t="str">
        <f t="shared" si="390"/>
        <v>Puno!</v>
      </c>
      <c r="AD83" s="348">
        <v>2</v>
      </c>
      <c r="AE83" s="348">
        <v>1</v>
      </c>
      <c r="AF83" s="348"/>
      <c r="AG83" s="148"/>
      <c r="AH83" s="148"/>
      <c r="AI83" s="604"/>
      <c r="AJ83" s="604"/>
      <c r="AK83" s="604"/>
      <c r="AL83" s="148"/>
      <c r="AM83" s="148"/>
      <c r="AN83" s="148"/>
      <c r="AO83" s="148"/>
      <c r="AP83" s="148"/>
      <c r="AQ83" s="148"/>
      <c r="AR83" s="148"/>
      <c r="AS83" s="149"/>
      <c r="AT83" s="149"/>
      <c r="AU83" s="148"/>
      <c r="AV83" s="351">
        <f t="shared" si="391"/>
        <v>3</v>
      </c>
      <c r="AW83" s="295">
        <f t="shared" si="392"/>
        <v>3</v>
      </c>
      <c r="AX83" s="152" t="str">
        <f t="shared" si="393"/>
        <v>Točno!"</v>
      </c>
      <c r="AY83" s="296">
        <f t="shared" si="394"/>
        <v>0</v>
      </c>
      <c r="AZ83" s="1288">
        <f t="shared" si="395"/>
        <v>23</v>
      </c>
      <c r="BA83" s="1247">
        <f t="shared" si="419"/>
        <v>9</v>
      </c>
      <c r="BB83" s="154">
        <f t="shared" si="416"/>
        <v>9</v>
      </c>
      <c r="BC83" s="155">
        <f t="shared" si="396"/>
        <v>2</v>
      </c>
      <c r="BD83" s="156">
        <f t="shared" si="397"/>
        <v>0</v>
      </c>
      <c r="BE83" s="156">
        <f t="shared" si="398"/>
        <v>0</v>
      </c>
      <c r="BF83" s="157">
        <f t="shared" si="420"/>
        <v>6</v>
      </c>
      <c r="BG83" s="158">
        <f t="shared" si="421"/>
        <v>17</v>
      </c>
      <c r="BH83" s="159" t="str">
        <f t="shared" si="399"/>
        <v>40</v>
      </c>
      <c r="BI83" s="1289">
        <f t="shared" si="422"/>
        <v>40</v>
      </c>
      <c r="BJ83" s="352">
        <f t="shared" si="400"/>
        <v>23</v>
      </c>
      <c r="BK83" s="1229" t="str">
        <f t="shared" si="401"/>
        <v>PUNO</v>
      </c>
      <c r="BL83" s="353"/>
      <c r="BM83" s="1303">
        <v>0</v>
      </c>
      <c r="BN83" s="1303">
        <f t="shared" si="417"/>
        <v>0</v>
      </c>
      <c r="BO83" s="104">
        <f t="shared" si="418"/>
        <v>0</v>
      </c>
      <c r="BP83" s="861"/>
      <c r="BQ83" s="5"/>
      <c r="BR83" s="5"/>
      <c r="BS83" s="5"/>
      <c r="BT83" s="5"/>
      <c r="BU83" s="5"/>
      <c r="BV83" s="250"/>
      <c r="BW83" s="250"/>
      <c r="BX83" s="250"/>
      <c r="BY83" s="197"/>
      <c r="BZ83" s="202"/>
      <c r="CA83" s="202"/>
      <c r="CB83" s="220"/>
      <c r="CC83" s="220"/>
      <c r="CD83" s="202"/>
      <c r="CE83" s="220"/>
      <c r="CF83" s="202"/>
      <c r="CG83" s="202"/>
      <c r="CH83" s="202"/>
      <c r="CI83" s="202"/>
      <c r="CJ83" s="861"/>
      <c r="CK83" s="5"/>
      <c r="CL83" s="5"/>
      <c r="CM83" s="5"/>
      <c r="CN83" s="5"/>
      <c r="CO83" s="5"/>
      <c r="CP83" s="250"/>
      <c r="CQ83" s="250"/>
      <c r="CR83" s="250"/>
      <c r="CS83" s="197"/>
      <c r="CT83" s="202"/>
      <c r="CU83" s="202"/>
      <c r="CV83" s="220"/>
      <c r="CW83" s="220"/>
      <c r="CX83" s="202"/>
      <c r="CY83" s="220"/>
      <c r="CZ83" s="202"/>
      <c r="DA83" s="202"/>
      <c r="DB83" s="202"/>
      <c r="DC83" s="202"/>
      <c r="DD83" s="861"/>
      <c r="DE83" s="5"/>
      <c r="DF83" s="5"/>
      <c r="DG83" s="5"/>
      <c r="DH83" s="5"/>
      <c r="DI83" s="5"/>
      <c r="DJ83" s="250"/>
      <c r="DK83" s="250"/>
      <c r="DL83" s="250"/>
      <c r="DM83" s="197"/>
      <c r="DN83" s="202"/>
      <c r="DO83" s="202"/>
      <c r="DP83" s="220"/>
      <c r="DQ83" s="220"/>
      <c r="DR83" s="202"/>
      <c r="DS83" s="220"/>
      <c r="DT83" s="202"/>
      <c r="DU83" s="202"/>
      <c r="DV83" s="202"/>
      <c r="DW83" s="202"/>
      <c r="DX83" s="202"/>
      <c r="DY83" s="202"/>
      <c r="DZ83" s="202"/>
      <c r="EA83" s="202"/>
      <c r="EB83" s="202"/>
      <c r="EC83" s="202"/>
      <c r="ED83" s="202"/>
      <c r="EE83" s="202"/>
      <c r="EF83" s="202"/>
      <c r="EG83" s="202"/>
      <c r="EH83" s="202"/>
      <c r="EI83" s="202"/>
      <c r="EJ83" s="202"/>
      <c r="EK83" s="202"/>
      <c r="EL83" s="202"/>
      <c r="EM83" s="202"/>
      <c r="EN83" s="202"/>
      <c r="EO83" s="202"/>
      <c r="EP83" s="202"/>
      <c r="EQ83" s="202"/>
      <c r="ER83" s="202"/>
      <c r="ES83" s="202"/>
      <c r="ET83" s="202"/>
      <c r="EU83" s="202"/>
      <c r="EV83" s="202"/>
      <c r="EW83" s="202"/>
      <c r="EX83" s="202"/>
      <c r="EY83" s="202"/>
      <c r="EZ83" s="202"/>
      <c r="FA83" s="202"/>
      <c r="FB83" s="202"/>
      <c r="FC83" s="202"/>
      <c r="FD83" s="202"/>
      <c r="FE83" s="202"/>
      <c r="FF83" s="202"/>
      <c r="FG83" s="202"/>
      <c r="FH83" s="202"/>
      <c r="FI83" s="202"/>
      <c r="FJ83" s="202"/>
      <c r="FK83" s="202"/>
      <c r="FL83" s="202"/>
      <c r="FM83" s="202"/>
      <c r="FN83" s="202"/>
      <c r="FO83" s="202"/>
      <c r="FP83" s="202"/>
      <c r="FQ83" s="202"/>
      <c r="FR83" s="202"/>
      <c r="FS83" s="202"/>
      <c r="FT83" s="202"/>
      <c r="FU83" s="202"/>
      <c r="FV83" s="202"/>
      <c r="FW83" s="202"/>
      <c r="FX83" s="202"/>
      <c r="FY83" s="202"/>
      <c r="FZ83" s="202"/>
      <c r="GA83" s="202"/>
      <c r="GB83" s="202"/>
      <c r="GC83" s="202"/>
      <c r="GD83" s="202"/>
      <c r="GE83" s="202"/>
      <c r="GF83" s="202"/>
      <c r="GG83" s="202"/>
      <c r="GH83" s="202"/>
      <c r="GI83" s="202"/>
      <c r="GJ83" s="202"/>
      <c r="GK83" s="202"/>
      <c r="GL83" s="202"/>
      <c r="GM83" s="202"/>
      <c r="GN83" s="202"/>
      <c r="GO83" s="202"/>
      <c r="GP83" s="202"/>
      <c r="GQ83" s="202"/>
      <c r="GR83" s="202"/>
      <c r="GS83" s="202"/>
      <c r="GT83" s="202"/>
      <c r="GU83" s="202"/>
      <c r="GV83" s="202"/>
      <c r="GW83" s="202"/>
      <c r="GX83" s="202"/>
      <c r="GY83" s="202"/>
      <c r="GZ83" s="202"/>
      <c r="HA83" s="202"/>
      <c r="HB83" s="202"/>
      <c r="HC83" s="202"/>
      <c r="HD83" s="202"/>
      <c r="HE83" s="202"/>
      <c r="HF83" s="202"/>
      <c r="HG83" s="202"/>
      <c r="HH83" s="202"/>
      <c r="HI83" s="202"/>
      <c r="HJ83" s="202"/>
      <c r="HK83" s="202"/>
      <c r="HL83" s="202"/>
      <c r="HM83" s="202"/>
      <c r="HN83" s="202"/>
      <c r="HO83" s="202"/>
      <c r="HP83" s="202"/>
      <c r="HQ83" s="202"/>
      <c r="HR83" s="202"/>
      <c r="HS83" s="202"/>
      <c r="HT83" s="202"/>
      <c r="HU83" s="202"/>
      <c r="HV83" s="202"/>
      <c r="HW83" s="202"/>
      <c r="HX83" s="202"/>
      <c r="HY83" s="202"/>
      <c r="HZ83" s="202"/>
      <c r="IA83" s="202"/>
      <c r="IB83" s="202"/>
      <c r="IC83" s="202"/>
      <c r="ID83" s="202"/>
      <c r="IE83" s="202"/>
      <c r="IF83" s="202"/>
      <c r="IG83" s="202"/>
      <c r="IH83" s="202"/>
      <c r="II83" s="202"/>
      <c r="IJ83" s="202"/>
      <c r="IK83" s="202"/>
      <c r="IL83" s="202"/>
      <c r="IM83" s="202"/>
      <c r="IN83" s="202"/>
      <c r="IO83" s="202"/>
      <c r="IP83" s="202"/>
      <c r="IQ83" s="202"/>
      <c r="IR83" s="202"/>
      <c r="IS83" s="202"/>
      <c r="IT83" s="202"/>
      <c r="IU83" s="202"/>
      <c r="IV83" s="202"/>
      <c r="IW83" s="202"/>
      <c r="IX83" s="202"/>
      <c r="IY83" s="202"/>
      <c r="IZ83" s="202"/>
      <c r="JA83" s="202"/>
      <c r="JB83" s="202"/>
      <c r="JC83" s="202"/>
      <c r="JD83" s="202"/>
      <c r="JE83" s="202"/>
      <c r="JF83" s="202"/>
      <c r="JG83" s="202"/>
      <c r="JH83" s="202"/>
      <c r="JI83" s="202"/>
    </row>
    <row r="84" spans="1:269" s="39" customFormat="1" ht="20.25" customHeight="1" x14ac:dyDescent="0.2">
      <c r="A84" s="1410" t="s">
        <v>396</v>
      </c>
      <c r="B84" s="1498" t="s">
        <v>385</v>
      </c>
      <c r="C84" s="1514" t="s">
        <v>506</v>
      </c>
      <c r="D84" s="1213" t="s">
        <v>140</v>
      </c>
      <c r="E84" s="348">
        <v>12</v>
      </c>
      <c r="F84" s="349">
        <v>6</v>
      </c>
      <c r="G84" s="98">
        <f t="shared" si="385"/>
        <v>2</v>
      </c>
      <c r="H84" s="1220">
        <f t="shared" si="410"/>
        <v>20</v>
      </c>
      <c r="I84" s="599"/>
      <c r="J84" s="599"/>
      <c r="K84" s="604"/>
      <c r="L84" s="604"/>
      <c r="M84" s="148"/>
      <c r="N84" s="148"/>
      <c r="O84" s="148"/>
      <c r="P84" s="148"/>
      <c r="Q84" s="148"/>
      <c r="R84" s="148"/>
      <c r="S84" s="148"/>
      <c r="T84" s="603"/>
      <c r="U84" s="603"/>
      <c r="V84" s="603"/>
      <c r="W84" s="149"/>
      <c r="X84" s="149"/>
      <c r="Y84" s="1186">
        <f t="shared" si="411"/>
        <v>0</v>
      </c>
      <c r="Z84" s="399" t="str">
        <f>IF(Y84=0,"-",IF(Y84&lt;4,"Točno!",IF(Y84&gt;4,"Previše sati!","Netočno!")))</f>
        <v>-</v>
      </c>
      <c r="AA84" s="227"/>
      <c r="AB84" s="1214">
        <f t="shared" si="413"/>
        <v>20</v>
      </c>
      <c r="AC84" s="147" t="str">
        <f t="shared" si="390"/>
        <v>Puno!</v>
      </c>
      <c r="AD84" s="348">
        <v>1</v>
      </c>
      <c r="AE84" s="348">
        <v>2</v>
      </c>
      <c r="AF84" s="348"/>
      <c r="AG84" s="148"/>
      <c r="AH84" s="148">
        <v>1</v>
      </c>
      <c r="AI84" s="604"/>
      <c r="AJ84" s="604"/>
      <c r="AK84" s="604"/>
      <c r="AL84" s="148"/>
      <c r="AM84" s="148"/>
      <c r="AN84" s="148"/>
      <c r="AO84" s="148"/>
      <c r="AP84" s="148"/>
      <c r="AQ84" s="148"/>
      <c r="AR84" s="148"/>
      <c r="AS84" s="149"/>
      <c r="AT84" s="149"/>
      <c r="AU84" s="148"/>
      <c r="AV84" s="351">
        <f t="shared" si="391"/>
        <v>4</v>
      </c>
      <c r="AW84" s="295">
        <f t="shared" si="392"/>
        <v>3</v>
      </c>
      <c r="AX84" s="152" t="str">
        <f t="shared" si="393"/>
        <v>Previše sati!</v>
      </c>
      <c r="AY84" s="296">
        <f t="shared" si="394"/>
        <v>-1</v>
      </c>
      <c r="AZ84" s="1288">
        <f t="shared" si="395"/>
        <v>24</v>
      </c>
      <c r="BA84" s="1247">
        <f t="shared" si="419"/>
        <v>9</v>
      </c>
      <c r="BB84" s="154">
        <f t="shared" si="416"/>
        <v>9</v>
      </c>
      <c r="BC84" s="155">
        <f t="shared" si="396"/>
        <v>2</v>
      </c>
      <c r="BD84" s="156">
        <f t="shared" si="397"/>
        <v>0</v>
      </c>
      <c r="BE84" s="156">
        <f t="shared" si="398"/>
        <v>0</v>
      </c>
      <c r="BF84" s="157">
        <f t="shared" si="420"/>
        <v>6</v>
      </c>
      <c r="BG84" s="158">
        <v>17</v>
      </c>
      <c r="BH84" s="159" t="str">
        <f t="shared" si="399"/>
        <v>40</v>
      </c>
      <c r="BI84" s="1289">
        <f t="shared" si="422"/>
        <v>41</v>
      </c>
      <c r="BJ84" s="352">
        <f t="shared" si="400"/>
        <v>23</v>
      </c>
      <c r="BK84" s="1229" t="str">
        <f t="shared" si="401"/>
        <v>PREKOVREMENO</v>
      </c>
      <c r="BL84" s="353"/>
      <c r="BM84" s="1303">
        <v>0</v>
      </c>
      <c r="BN84" s="1303">
        <f t="shared" si="417"/>
        <v>0</v>
      </c>
      <c r="BO84" s="104">
        <f t="shared" si="418"/>
        <v>0</v>
      </c>
      <c r="BP84" s="861"/>
      <c r="BQ84" s="5"/>
      <c r="BR84" s="5"/>
      <c r="BS84" s="5"/>
      <c r="BT84" s="5"/>
      <c r="BU84" s="5"/>
      <c r="BV84" s="250"/>
      <c r="BW84" s="250"/>
      <c r="BX84" s="250"/>
      <c r="BY84" s="197"/>
      <c r="BZ84" s="202"/>
      <c r="CA84" s="202"/>
      <c r="CB84" s="220"/>
      <c r="CC84" s="220"/>
      <c r="CD84" s="202"/>
      <c r="CE84" s="220"/>
      <c r="CF84" s="202"/>
      <c r="CG84" s="202"/>
      <c r="CH84" s="202"/>
      <c r="CI84" s="202"/>
      <c r="CJ84" s="861"/>
      <c r="CK84" s="5"/>
      <c r="CL84" s="5"/>
      <c r="CM84" s="5"/>
      <c r="CN84" s="5"/>
      <c r="CO84" s="5"/>
      <c r="CP84" s="250"/>
      <c r="CQ84" s="250"/>
      <c r="CR84" s="250"/>
      <c r="CS84" s="197"/>
      <c r="CT84" s="202"/>
      <c r="CU84" s="202"/>
      <c r="CV84" s="220"/>
      <c r="CW84" s="220"/>
      <c r="CX84" s="202"/>
      <c r="CY84" s="220"/>
      <c r="CZ84" s="202"/>
      <c r="DA84" s="202"/>
      <c r="DB84" s="202"/>
      <c r="DC84" s="202"/>
      <c r="DD84" s="861"/>
      <c r="DE84" s="5"/>
      <c r="DF84" s="5"/>
      <c r="DG84" s="5"/>
      <c r="DH84" s="5"/>
      <c r="DI84" s="5"/>
      <c r="DJ84" s="250"/>
      <c r="DK84" s="250"/>
      <c r="DL84" s="250"/>
      <c r="DM84" s="197"/>
      <c r="DN84" s="202"/>
      <c r="DO84" s="202"/>
      <c r="DP84" s="220"/>
      <c r="DQ84" s="220"/>
      <c r="DR84" s="202"/>
      <c r="DS84" s="220"/>
      <c r="DT84" s="202"/>
      <c r="DU84" s="202"/>
      <c r="DV84" s="202"/>
      <c r="DW84" s="202"/>
      <c r="DX84" s="202"/>
      <c r="DY84" s="202"/>
      <c r="DZ84" s="202"/>
      <c r="EA84" s="202"/>
      <c r="EB84" s="202"/>
      <c r="EC84" s="202"/>
      <c r="ED84" s="202"/>
      <c r="EE84" s="202"/>
      <c r="EF84" s="202"/>
      <c r="EG84" s="202"/>
      <c r="EH84" s="202"/>
      <c r="EI84" s="202"/>
      <c r="EJ84" s="202"/>
      <c r="EK84" s="202"/>
      <c r="EL84" s="202"/>
      <c r="EM84" s="202"/>
      <c r="EN84" s="202"/>
      <c r="EO84" s="202"/>
      <c r="EP84" s="202"/>
      <c r="EQ84" s="202"/>
      <c r="ER84" s="202"/>
      <c r="ES84" s="202"/>
      <c r="ET84" s="202"/>
      <c r="EU84" s="202"/>
      <c r="EV84" s="202"/>
      <c r="EW84" s="202"/>
      <c r="EX84" s="202"/>
      <c r="EY84" s="202"/>
      <c r="EZ84" s="202"/>
      <c r="FA84" s="202"/>
      <c r="FB84" s="202"/>
      <c r="FC84" s="202"/>
      <c r="FD84" s="202"/>
      <c r="FE84" s="202"/>
      <c r="FF84" s="202"/>
      <c r="FG84" s="202"/>
      <c r="FH84" s="202"/>
      <c r="FI84" s="202"/>
      <c r="FJ84" s="202"/>
      <c r="FK84" s="202"/>
      <c r="FL84" s="202"/>
      <c r="FM84" s="202"/>
      <c r="FN84" s="202"/>
      <c r="FO84" s="202"/>
      <c r="FP84" s="202"/>
      <c r="FQ84" s="202"/>
      <c r="FR84" s="202"/>
      <c r="FS84" s="202"/>
      <c r="FT84" s="202"/>
      <c r="FU84" s="202"/>
      <c r="FV84" s="202"/>
      <c r="FW84" s="202"/>
      <c r="FX84" s="202"/>
      <c r="FY84" s="202"/>
      <c r="FZ84" s="202"/>
      <c r="GA84" s="202"/>
      <c r="GB84" s="202"/>
      <c r="GC84" s="202"/>
      <c r="GD84" s="202"/>
      <c r="GE84" s="202"/>
      <c r="GF84" s="202"/>
      <c r="GG84" s="202"/>
      <c r="GH84" s="202"/>
      <c r="GI84" s="202"/>
      <c r="GJ84" s="202"/>
      <c r="GK84" s="202"/>
      <c r="GL84" s="202"/>
      <c r="GM84" s="202"/>
      <c r="GN84" s="202"/>
      <c r="GO84" s="202"/>
      <c r="GP84" s="202"/>
      <c r="GQ84" s="202"/>
      <c r="GR84" s="202"/>
      <c r="GS84" s="202"/>
      <c r="GT84" s="202"/>
      <c r="GU84" s="202"/>
      <c r="GV84" s="202"/>
      <c r="GW84" s="202"/>
      <c r="GX84" s="202"/>
      <c r="GY84" s="202"/>
      <c r="GZ84" s="202"/>
      <c r="HA84" s="202"/>
      <c r="HB84" s="202"/>
      <c r="HC84" s="202"/>
      <c r="HD84" s="202"/>
      <c r="HE84" s="202"/>
      <c r="HF84" s="202"/>
      <c r="HG84" s="202"/>
      <c r="HH84" s="202"/>
      <c r="HI84" s="202"/>
      <c r="HJ84" s="202"/>
      <c r="HK84" s="202"/>
      <c r="HL84" s="202"/>
      <c r="HM84" s="202"/>
      <c r="HN84" s="202"/>
      <c r="HO84" s="202"/>
      <c r="HP84" s="202"/>
      <c r="HQ84" s="202"/>
      <c r="HR84" s="202"/>
      <c r="HS84" s="202"/>
      <c r="HT84" s="202"/>
      <c r="HU84" s="202"/>
      <c r="HV84" s="202"/>
      <c r="HW84" s="202"/>
      <c r="HX84" s="202"/>
      <c r="HY84" s="202"/>
      <c r="HZ84" s="202"/>
      <c r="IA84" s="202"/>
      <c r="IB84" s="202"/>
      <c r="IC84" s="202"/>
      <c r="ID84" s="202"/>
      <c r="IE84" s="202"/>
      <c r="IF84" s="202"/>
      <c r="IG84" s="202"/>
      <c r="IH84" s="202"/>
      <c r="II84" s="202"/>
      <c r="IJ84" s="202"/>
      <c r="IK84" s="202"/>
      <c r="IL84" s="202"/>
      <c r="IM84" s="202"/>
      <c r="IN84" s="202"/>
      <c r="IO84" s="202"/>
      <c r="IP84" s="202"/>
      <c r="IQ84" s="202"/>
      <c r="IR84" s="202"/>
      <c r="IS84" s="202"/>
      <c r="IT84" s="202"/>
      <c r="IU84" s="202"/>
      <c r="IV84" s="202"/>
      <c r="IW84" s="202"/>
      <c r="IX84" s="202"/>
      <c r="IY84" s="202"/>
      <c r="IZ84" s="202"/>
      <c r="JA84" s="202"/>
      <c r="JB84" s="202"/>
      <c r="JC84" s="202"/>
      <c r="JD84" s="202"/>
      <c r="JE84" s="202"/>
      <c r="JF84" s="202"/>
      <c r="JG84" s="202"/>
      <c r="JH84" s="202"/>
      <c r="JI84" s="202"/>
    </row>
    <row r="85" spans="1:269" ht="21.6" x14ac:dyDescent="0.3">
      <c r="A85" s="1411" t="s">
        <v>346</v>
      </c>
      <c r="B85" s="1552" t="s">
        <v>345</v>
      </c>
      <c r="C85" s="1439" t="s">
        <v>503</v>
      </c>
      <c r="D85" s="1441"/>
      <c r="E85" s="527"/>
      <c r="F85" s="530">
        <v>12</v>
      </c>
      <c r="G85" s="531" t="str">
        <f t="shared" si="385"/>
        <v/>
      </c>
      <c r="H85" s="1220">
        <f>SUM(E85:G85)</f>
        <v>12</v>
      </c>
      <c r="I85" s="599"/>
      <c r="J85" s="599"/>
      <c r="K85" s="604"/>
      <c r="L85" s="604"/>
      <c r="M85" s="533"/>
      <c r="N85" s="533"/>
      <c r="O85" s="533"/>
      <c r="P85" s="533"/>
      <c r="Q85" s="533"/>
      <c r="R85" s="533"/>
      <c r="S85" s="533"/>
      <c r="T85" s="588"/>
      <c r="U85" s="588"/>
      <c r="V85" s="588"/>
      <c r="W85" s="534"/>
      <c r="X85" s="534"/>
      <c r="Y85" s="1186">
        <f t="shared" si="411"/>
        <v>0</v>
      </c>
      <c r="Z85" s="399" t="str">
        <f t="shared" ref="Z85:Z86" si="430">IF(Y85=0,"-",IF(Y85&lt;4,"Točno!",IF(Y85&gt;4,"Previše sati!","Netočno!")))</f>
        <v>-</v>
      </c>
      <c r="AA85" s="533"/>
      <c r="AB85" s="1214">
        <f t="shared" si="413"/>
        <v>12</v>
      </c>
      <c r="AC85" s="535" t="str">
        <f t="shared" si="390"/>
        <v>Nepuno!</v>
      </c>
      <c r="AD85" s="537"/>
      <c r="AE85" s="537">
        <v>1</v>
      </c>
      <c r="AF85" s="537">
        <v>1</v>
      </c>
      <c r="AG85" s="533"/>
      <c r="AH85" s="533"/>
      <c r="AI85" s="1550"/>
      <c r="AJ85" s="1550"/>
      <c r="AK85" s="1550"/>
      <c r="AL85" s="533"/>
      <c r="AM85" s="533"/>
      <c r="AN85" s="533"/>
      <c r="AO85" s="533"/>
      <c r="AP85" s="533"/>
      <c r="AQ85" s="533"/>
      <c r="AR85" s="533"/>
      <c r="AS85" s="534"/>
      <c r="AT85" s="534"/>
      <c r="AU85" s="533"/>
      <c r="AV85" s="538">
        <f t="shared" si="391"/>
        <v>2</v>
      </c>
      <c r="AW85" s="539">
        <f t="shared" si="392"/>
        <v>3</v>
      </c>
      <c r="AX85" s="540" t="str">
        <f t="shared" si="393"/>
        <v>Premalo sati!</v>
      </c>
      <c r="AY85" s="541">
        <f t="shared" si="394"/>
        <v>1</v>
      </c>
      <c r="AZ85" s="1293">
        <f t="shared" si="395"/>
        <v>14</v>
      </c>
      <c r="BA85" s="542">
        <f t="shared" si="419"/>
        <v>6</v>
      </c>
      <c r="BB85" s="543">
        <f t="shared" si="416"/>
        <v>6</v>
      </c>
      <c r="BC85" s="544" t="str">
        <f t="shared" si="396"/>
        <v>0</v>
      </c>
      <c r="BD85" s="545">
        <f t="shared" si="397"/>
        <v>0</v>
      </c>
      <c r="BE85" s="545">
        <f t="shared" si="398"/>
        <v>0</v>
      </c>
      <c r="BF85" s="542">
        <f t="shared" si="420"/>
        <v>4.2631578947368425</v>
      </c>
      <c r="BG85" s="158">
        <v>11</v>
      </c>
      <c r="BH85" s="159">
        <f t="shared" si="399"/>
        <v>25.263157894736842</v>
      </c>
      <c r="BI85" s="1289">
        <f t="shared" si="422"/>
        <v>25</v>
      </c>
      <c r="BJ85" s="352">
        <f t="shared" si="400"/>
        <v>15</v>
      </c>
      <c r="BK85" s="1229" t="str">
        <f t="shared" si="401"/>
        <v>NEPUNO</v>
      </c>
      <c r="BL85" s="548"/>
      <c r="BM85" s="1315"/>
      <c r="BN85" s="1315"/>
      <c r="BO85" s="536"/>
      <c r="BP85" s="536" t="s">
        <v>528</v>
      </c>
      <c r="BQ85" s="549" t="s">
        <v>527</v>
      </c>
      <c r="BR85" s="550"/>
      <c r="BS85" s="550"/>
      <c r="BT85" s="551">
        <v>0</v>
      </c>
      <c r="BU85" s="552">
        <f>SUM(BR85:BT85)</f>
        <v>0</v>
      </c>
      <c r="BV85" s="553">
        <f>(AB85+BR85)</f>
        <v>12</v>
      </c>
      <c r="BW85" s="553">
        <f>(AV85+BS85)</f>
        <v>2</v>
      </c>
      <c r="BX85" s="553">
        <f>(BG85+BT85)</f>
        <v>11</v>
      </c>
      <c r="BY85" s="554">
        <f>SUM(BV85:BX85)</f>
        <v>25</v>
      </c>
      <c r="BZ85" s="555"/>
      <c r="CA85" s="555"/>
      <c r="CB85" s="556"/>
      <c r="CC85" s="556"/>
      <c r="CD85" s="557"/>
      <c r="CE85" s="558">
        <f>SUM(CB85:CD85)</f>
        <v>0</v>
      </c>
      <c r="CF85" s="559">
        <f>(AB85+BR85+CB85)</f>
        <v>12</v>
      </c>
      <c r="CG85" s="559">
        <f>(AV85+BS85+CC85)</f>
        <v>2</v>
      </c>
      <c r="CH85" s="559">
        <f>(BG85+BT85+CD85)</f>
        <v>11</v>
      </c>
      <c r="CI85" s="560">
        <f>SUM(CF85:CH85)</f>
        <v>25</v>
      </c>
      <c r="CJ85" s="536"/>
      <c r="CK85" s="549"/>
      <c r="CL85" s="550"/>
      <c r="CM85" s="550"/>
      <c r="CN85" s="551"/>
      <c r="CO85" s="552">
        <f>SUM(CL85:CN85)</f>
        <v>0</v>
      </c>
      <c r="CP85" s="553">
        <f>(CF85+CL85)</f>
        <v>12</v>
      </c>
      <c r="CQ85" s="553">
        <f>(CG85+CM85)</f>
        <v>2</v>
      </c>
      <c r="CR85" s="553">
        <f>(CH85+CO85)</f>
        <v>11</v>
      </c>
      <c r="CS85" s="554">
        <f>SUM(CP85:CR85)</f>
        <v>25</v>
      </c>
      <c r="CT85" s="555"/>
      <c r="CU85" s="555"/>
      <c r="CV85" s="556"/>
      <c r="CW85" s="556"/>
      <c r="CX85" s="557"/>
      <c r="CY85" s="558">
        <f>SUM(CV85:CX85)</f>
        <v>0</v>
      </c>
      <c r="CZ85" s="559">
        <f>(CP85+CV85)</f>
        <v>12</v>
      </c>
      <c r="DA85" s="559">
        <f>(CQ85+CW85)</f>
        <v>2</v>
      </c>
      <c r="DB85" s="559">
        <f>(CR85+CY85)</f>
        <v>11</v>
      </c>
      <c r="DC85" s="560">
        <f>SUM(CZ85:DB85)</f>
        <v>25</v>
      </c>
      <c r="DD85" s="536"/>
      <c r="DE85" s="549"/>
      <c r="DF85" s="550"/>
      <c r="DG85" s="550"/>
      <c r="DH85" s="551"/>
      <c r="DI85" s="552">
        <f>SUM(DF85:DH85)</f>
        <v>0</v>
      </c>
      <c r="DJ85" s="553">
        <f>(CZ85+DF85)</f>
        <v>12</v>
      </c>
      <c r="DK85" s="553">
        <f>(DA85+DG85)</f>
        <v>2</v>
      </c>
      <c r="DL85" s="553">
        <f>(DB85+DI85)</f>
        <v>11</v>
      </c>
      <c r="DM85" s="554">
        <f>SUM(DJ85:DL85)</f>
        <v>25</v>
      </c>
      <c r="DN85" s="555"/>
      <c r="DO85" s="555"/>
      <c r="DP85" s="556"/>
      <c r="DQ85" s="556"/>
      <c r="DR85" s="557"/>
      <c r="DS85" s="558">
        <f>SUM(DP85:DR85)</f>
        <v>0</v>
      </c>
      <c r="DT85" s="559">
        <f>(DJ85+DP85)</f>
        <v>12</v>
      </c>
      <c r="DU85" s="559">
        <f>(DK85+DQ85)</f>
        <v>2</v>
      </c>
      <c r="DV85" s="559">
        <f>(DL85+DR85)</f>
        <v>11</v>
      </c>
      <c r="DW85" s="560">
        <f>SUM(DT85:DV85)</f>
        <v>25</v>
      </c>
      <c r="DX85" s="222"/>
      <c r="DY85" s="222"/>
      <c r="DZ85" s="222"/>
      <c r="EA85" s="222"/>
      <c r="EB85" s="222"/>
      <c r="EC85" s="222"/>
      <c r="ED85" s="222"/>
      <c r="EE85" s="222"/>
      <c r="EF85" s="222"/>
      <c r="EG85" s="222"/>
      <c r="EH85" s="222"/>
      <c r="EI85" s="222"/>
      <c r="EJ85" s="222"/>
      <c r="EK85" s="222"/>
      <c r="EL85" s="222"/>
      <c r="EM85" s="222"/>
      <c r="EN85" s="222"/>
      <c r="EO85" s="222"/>
      <c r="EP85" s="222"/>
      <c r="EQ85" s="222"/>
      <c r="ER85" s="222"/>
      <c r="ES85" s="222"/>
      <c r="ET85" s="222"/>
      <c r="EU85" s="222"/>
      <c r="EV85" s="222"/>
      <c r="EW85" s="222"/>
      <c r="EX85" s="222"/>
      <c r="EY85" s="222"/>
      <c r="EZ85" s="222"/>
      <c r="FA85" s="222"/>
      <c r="FB85" s="222"/>
      <c r="FC85" s="222"/>
      <c r="FD85" s="222"/>
      <c r="FE85" s="222"/>
      <c r="FF85" s="222"/>
      <c r="FG85" s="222"/>
      <c r="FH85" s="222"/>
      <c r="FI85" s="222"/>
      <c r="FJ85" s="222"/>
      <c r="FK85" s="222"/>
      <c r="FL85" s="222"/>
      <c r="FM85" s="222"/>
      <c r="FN85" s="222"/>
      <c r="FO85" s="222"/>
      <c r="FP85" s="222"/>
      <c r="FQ85" s="222"/>
      <c r="FR85" s="222"/>
      <c r="FS85" s="222"/>
      <c r="FT85" s="222"/>
      <c r="FU85" s="222"/>
      <c r="FV85" s="222"/>
      <c r="FW85" s="222"/>
      <c r="FX85" s="222"/>
      <c r="FY85" s="222"/>
      <c r="FZ85" s="222"/>
      <c r="GA85" s="222"/>
      <c r="GB85" s="222"/>
      <c r="GC85" s="222"/>
      <c r="GD85" s="222"/>
      <c r="GE85" s="222"/>
      <c r="GF85" s="222"/>
      <c r="GG85" s="222"/>
      <c r="GH85" s="222"/>
      <c r="GI85" s="222"/>
      <c r="GJ85" s="222"/>
      <c r="GK85" s="222"/>
      <c r="GL85" s="222"/>
      <c r="GM85" s="222"/>
      <c r="GN85" s="222"/>
      <c r="GO85" s="222"/>
      <c r="GP85" s="222"/>
      <c r="GQ85" s="222"/>
      <c r="GR85" s="222"/>
      <c r="GS85" s="222"/>
      <c r="GT85" s="222"/>
      <c r="GU85" s="222"/>
      <c r="GV85" s="222"/>
      <c r="GW85" s="222"/>
      <c r="GX85" s="222"/>
      <c r="GY85" s="222"/>
      <c r="GZ85" s="222"/>
      <c r="HA85" s="222"/>
      <c r="HB85" s="222"/>
      <c r="HC85" s="222"/>
      <c r="HD85" s="222"/>
      <c r="HE85" s="222"/>
      <c r="HF85" s="222"/>
      <c r="HG85" s="222"/>
      <c r="HH85" s="222"/>
      <c r="HI85" s="222"/>
      <c r="HJ85" s="222"/>
      <c r="HK85" s="222"/>
      <c r="HL85" s="222"/>
      <c r="HM85" s="222"/>
      <c r="HN85" s="222"/>
      <c r="HO85" s="222"/>
      <c r="HP85" s="222"/>
      <c r="HQ85" s="222"/>
      <c r="HR85" s="222"/>
      <c r="HS85" s="222"/>
      <c r="HT85" s="222"/>
      <c r="HU85" s="222"/>
      <c r="HV85" s="222"/>
      <c r="HW85" s="222"/>
      <c r="HX85" s="222"/>
      <c r="HY85" s="222"/>
      <c r="HZ85" s="222"/>
      <c r="IA85" s="222"/>
      <c r="IB85" s="222"/>
      <c r="IC85" s="222"/>
      <c r="ID85" s="222"/>
      <c r="IE85" s="222"/>
      <c r="IF85" s="222"/>
      <c r="IG85" s="222"/>
      <c r="IH85" s="222"/>
      <c r="II85" s="222"/>
      <c r="IJ85" s="222"/>
      <c r="IK85" s="222"/>
      <c r="IL85" s="222"/>
      <c r="IM85" s="222"/>
      <c r="IN85" s="222"/>
      <c r="IO85" s="222"/>
      <c r="IP85" s="222"/>
      <c r="IQ85" s="222"/>
      <c r="IR85" s="222"/>
      <c r="IS85" s="222"/>
      <c r="IT85" s="222"/>
      <c r="IU85" s="222"/>
      <c r="IV85" s="222"/>
      <c r="IW85" s="222"/>
      <c r="IX85" s="222"/>
      <c r="IY85" s="222"/>
      <c r="IZ85" s="222"/>
      <c r="JA85" s="222"/>
      <c r="JB85" s="222"/>
      <c r="JC85" s="222"/>
      <c r="JD85" s="222"/>
      <c r="JE85" s="222"/>
      <c r="JF85" s="222"/>
      <c r="JG85" s="222"/>
      <c r="JH85" s="222"/>
      <c r="JI85" s="222"/>
    </row>
    <row r="86" spans="1:269" s="39" customFormat="1" ht="20.25" customHeight="1" x14ac:dyDescent="0.2">
      <c r="A86" s="1410" t="s">
        <v>447</v>
      </c>
      <c r="B86" s="1498" t="s">
        <v>448</v>
      </c>
      <c r="C86" s="1508" t="s">
        <v>504</v>
      </c>
      <c r="D86" s="1213"/>
      <c r="E86" s="348"/>
      <c r="F86" s="349">
        <v>4</v>
      </c>
      <c r="G86" s="98" t="str">
        <f t="shared" ref="G86" si="431">IF(ISBLANK(D86),"",2)</f>
        <v/>
      </c>
      <c r="H86" s="1220">
        <f t="shared" ref="H86" si="432">SUM(E86:G86)</f>
        <v>4</v>
      </c>
      <c r="I86" s="599"/>
      <c r="J86" s="599"/>
      <c r="K86" s="604"/>
      <c r="L86" s="604"/>
      <c r="M86" s="148"/>
      <c r="N86" s="148"/>
      <c r="O86" s="148"/>
      <c r="P86" s="148"/>
      <c r="Q86" s="148"/>
      <c r="R86" s="148"/>
      <c r="S86" s="148"/>
      <c r="T86" s="603"/>
      <c r="U86" s="603"/>
      <c r="V86" s="603"/>
      <c r="W86" s="149"/>
      <c r="X86" s="149"/>
      <c r="Y86" s="1186">
        <f t="shared" ref="Y86" si="433">SUM(I86:X86)</f>
        <v>0</v>
      </c>
      <c r="Z86" s="399" t="str">
        <f t="shared" si="430"/>
        <v>-</v>
      </c>
      <c r="AA86" s="227"/>
      <c r="AB86" s="1214">
        <f t="shared" si="413"/>
        <v>4</v>
      </c>
      <c r="AC86" s="147" t="str">
        <f t="shared" ref="AC86" si="434">IF(AB86=0,"-",IF(AB86&lt;17,"Nepuno!",IF(AB86&gt;21,"Previše sati!","Puno!")))</f>
        <v>Nepuno!</v>
      </c>
      <c r="AD86" s="348"/>
      <c r="AE86" s="348"/>
      <c r="AF86" s="348">
        <v>1</v>
      </c>
      <c r="AG86" s="148"/>
      <c r="AH86" s="148"/>
      <c r="AI86" s="604"/>
      <c r="AJ86" s="604"/>
      <c r="AK86" s="604"/>
      <c r="AL86" s="148"/>
      <c r="AM86" s="148"/>
      <c r="AN86" s="148"/>
      <c r="AO86" s="148"/>
      <c r="AP86" s="148"/>
      <c r="AQ86" s="148"/>
      <c r="AR86" s="148"/>
      <c r="AS86" s="149"/>
      <c r="AT86" s="149"/>
      <c r="AU86" s="148"/>
      <c r="AV86" s="351">
        <f t="shared" ref="AV86" si="435">SUM(AD86:AU86)</f>
        <v>1</v>
      </c>
      <c r="AW86" s="295">
        <f t="shared" ref="AW86" si="436">(BJ86-AB86)</f>
        <v>1</v>
      </c>
      <c r="AX86" s="152" t="str">
        <f t="shared" ref="AX86" si="437">IF(AV86&lt;1,"Netočno!",IF(AV86&lt;AW86,"Premalo sati!",IF(AV86&gt;AW86,"Previše sati!","Točno!""")))</f>
        <v>Točno!"</v>
      </c>
      <c r="AY86" s="296">
        <f t="shared" ref="AY86" si="438">(AW86-AV86)</f>
        <v>0</v>
      </c>
      <c r="AZ86" s="1288">
        <f t="shared" ref="AZ86" si="439">(AB86+AV86)</f>
        <v>5</v>
      </c>
      <c r="BA86" s="1247">
        <f t="shared" ref="BA86" si="440">(E86+F86)*30/60</f>
        <v>2</v>
      </c>
      <c r="BB86" s="154">
        <f t="shared" ref="BB86" si="441">CEILING(BA86, 0.5)</f>
        <v>2</v>
      </c>
      <c r="BC86" s="155" t="str">
        <f t="shared" ref="BC86" si="442">IF(ISBLANK(D86),"0",2)</f>
        <v>0</v>
      </c>
      <c r="BD86" s="156">
        <f t="shared" ref="BD86" si="443">(W86+AS86)</f>
        <v>0</v>
      </c>
      <c r="BE86" s="156">
        <f t="shared" ref="BE86" si="444">(AT86+X86)</f>
        <v>0</v>
      </c>
      <c r="BF86" s="157">
        <f t="shared" ref="BF86" si="445">IF(AZ86=0,"-",BH86-AZ86-BB86-BC86-BD86-BE86-AY86)</f>
        <v>1.4210526315789469</v>
      </c>
      <c r="BG86" s="158">
        <f>IF(AB86=0,"0",BH86-AZ86-AY86)</f>
        <v>3.4210526315789469</v>
      </c>
      <c r="BH86" s="159">
        <f t="shared" ref="BH86" si="446">IF(AB86=0,"-",IF(AB86&gt;16,"40",AB86*40/19))</f>
        <v>8.4210526315789469</v>
      </c>
      <c r="BI86" s="1289">
        <f t="shared" ref="BI86" si="447">IF(BH86=0,"-",AZ86+BG86)</f>
        <v>8.4210526315789469</v>
      </c>
      <c r="BJ86" s="352">
        <f t="shared" ref="BJ86" si="448">ROUND(23*BH86/40,0)</f>
        <v>5</v>
      </c>
      <c r="BK86" s="1229" t="str">
        <f t="shared" ref="BK86" si="449">IF(BI86=0,"0",IF(BI86&gt;40,"PREKOVREMENO",IF(BI86=40,"PUNO","NEPUNO")))</f>
        <v>NEPUNO</v>
      </c>
      <c r="BL86" s="620"/>
      <c r="BM86" s="1303">
        <v>0</v>
      </c>
      <c r="BN86" s="1303">
        <f t="shared" ref="BN86" si="450">(BM86*0.5)</f>
        <v>0</v>
      </c>
      <c r="BO86" s="104">
        <f t="shared" ref="BO86" si="451">(BM86+BN86)</f>
        <v>0</v>
      </c>
      <c r="BP86" s="861"/>
      <c r="BQ86" s="5"/>
      <c r="BR86" s="5"/>
      <c r="BS86" s="5"/>
      <c r="BT86" s="5"/>
      <c r="BU86" s="5"/>
      <c r="BV86" s="250"/>
      <c r="BW86" s="250"/>
      <c r="BX86" s="250"/>
      <c r="BY86" s="197"/>
      <c r="BZ86" s="202"/>
      <c r="CA86" s="202"/>
      <c r="CB86" s="220"/>
      <c r="CC86" s="220"/>
      <c r="CD86" s="202"/>
      <c r="CE86" s="220"/>
      <c r="CF86" s="202"/>
      <c r="CG86" s="202"/>
      <c r="CH86" s="202"/>
      <c r="CI86" s="202"/>
      <c r="CJ86" s="861"/>
      <c r="CK86" s="5"/>
      <c r="CL86" s="5"/>
      <c r="CM86" s="5"/>
      <c r="CN86" s="5"/>
      <c r="CO86" s="5"/>
      <c r="CP86" s="250"/>
      <c r="CQ86" s="250"/>
      <c r="CR86" s="250"/>
      <c r="CS86" s="197"/>
      <c r="CT86" s="202"/>
      <c r="CU86" s="202"/>
      <c r="CV86" s="220"/>
      <c r="CW86" s="220"/>
      <c r="CX86" s="202"/>
      <c r="CY86" s="220"/>
      <c r="CZ86" s="202"/>
      <c r="DA86" s="202"/>
      <c r="DB86" s="202"/>
      <c r="DC86" s="202"/>
      <c r="DD86" s="861"/>
      <c r="DE86" s="5"/>
      <c r="DF86" s="5"/>
      <c r="DG86" s="5"/>
      <c r="DH86" s="5"/>
      <c r="DI86" s="5"/>
      <c r="DJ86" s="250"/>
      <c r="DK86" s="250"/>
      <c r="DL86" s="250"/>
      <c r="DM86" s="197"/>
      <c r="DN86" s="202"/>
      <c r="DO86" s="202"/>
      <c r="DP86" s="220"/>
      <c r="DQ86" s="220"/>
      <c r="DR86" s="202"/>
      <c r="DS86" s="220"/>
      <c r="DT86" s="202"/>
      <c r="DU86" s="202"/>
      <c r="DV86" s="202"/>
      <c r="DW86" s="202"/>
      <c r="DX86" s="202"/>
      <c r="DY86" s="202"/>
      <c r="DZ86" s="202"/>
      <c r="EA86" s="202"/>
      <c r="EB86" s="202"/>
      <c r="EC86" s="202"/>
      <c r="ED86" s="202"/>
      <c r="EE86" s="202"/>
      <c r="EF86" s="202"/>
      <c r="EG86" s="202"/>
      <c r="EH86" s="202"/>
      <c r="EI86" s="202"/>
      <c r="EJ86" s="202"/>
      <c r="EK86" s="202"/>
      <c r="EL86" s="202"/>
      <c r="EM86" s="202"/>
      <c r="EN86" s="202"/>
      <c r="EO86" s="202"/>
      <c r="EP86" s="202"/>
      <c r="EQ86" s="202"/>
      <c r="ER86" s="202"/>
      <c r="ES86" s="202"/>
      <c r="ET86" s="202"/>
      <c r="EU86" s="202"/>
      <c r="EV86" s="202"/>
      <c r="EW86" s="202"/>
      <c r="EX86" s="202"/>
      <c r="EY86" s="202"/>
      <c r="EZ86" s="202"/>
      <c r="FA86" s="202"/>
      <c r="FB86" s="202"/>
      <c r="FC86" s="202"/>
      <c r="FD86" s="202"/>
      <c r="FE86" s="202"/>
      <c r="FF86" s="202"/>
      <c r="FG86" s="202"/>
      <c r="FH86" s="202"/>
      <c r="FI86" s="202"/>
      <c r="FJ86" s="202"/>
      <c r="FK86" s="202"/>
      <c r="FL86" s="202"/>
      <c r="FM86" s="202"/>
      <c r="FN86" s="202"/>
      <c r="FO86" s="202"/>
      <c r="FP86" s="202"/>
      <c r="FQ86" s="202"/>
      <c r="FR86" s="202"/>
      <c r="FS86" s="202"/>
      <c r="FT86" s="202"/>
      <c r="FU86" s="202"/>
      <c r="FV86" s="202"/>
      <c r="FW86" s="202"/>
      <c r="FX86" s="202"/>
      <c r="FY86" s="202"/>
      <c r="FZ86" s="202"/>
      <c r="GA86" s="202"/>
      <c r="GB86" s="202"/>
      <c r="GC86" s="202"/>
      <c r="GD86" s="202"/>
      <c r="GE86" s="202"/>
      <c r="GF86" s="202"/>
      <c r="GG86" s="202"/>
      <c r="GH86" s="202"/>
      <c r="GI86" s="202"/>
      <c r="GJ86" s="202"/>
      <c r="GK86" s="202"/>
      <c r="GL86" s="202"/>
      <c r="GM86" s="202"/>
      <c r="GN86" s="202"/>
      <c r="GO86" s="202"/>
      <c r="GP86" s="202"/>
      <c r="GQ86" s="202"/>
      <c r="GR86" s="202"/>
      <c r="GS86" s="202"/>
      <c r="GT86" s="202"/>
      <c r="GU86" s="202"/>
      <c r="GV86" s="202"/>
      <c r="GW86" s="202"/>
      <c r="GX86" s="202"/>
      <c r="GY86" s="202"/>
      <c r="GZ86" s="202"/>
      <c r="HA86" s="202"/>
      <c r="HB86" s="202"/>
      <c r="HC86" s="202"/>
      <c r="HD86" s="202"/>
      <c r="HE86" s="202"/>
      <c r="HF86" s="202"/>
      <c r="HG86" s="202"/>
      <c r="HH86" s="202"/>
      <c r="HI86" s="202"/>
      <c r="HJ86" s="202"/>
      <c r="HK86" s="202"/>
      <c r="HL86" s="202"/>
      <c r="HM86" s="202"/>
      <c r="HN86" s="202"/>
      <c r="HO86" s="202"/>
      <c r="HP86" s="202"/>
      <c r="HQ86" s="202"/>
      <c r="HR86" s="202"/>
      <c r="HS86" s="202"/>
      <c r="HT86" s="202"/>
      <c r="HU86" s="202"/>
      <c r="HV86" s="202"/>
      <c r="HW86" s="202"/>
      <c r="HX86" s="202"/>
      <c r="HY86" s="202"/>
      <c r="HZ86" s="202"/>
      <c r="IA86" s="202"/>
      <c r="IB86" s="202"/>
      <c r="IC86" s="202"/>
      <c r="ID86" s="202"/>
      <c r="IE86" s="202"/>
      <c r="IF86" s="202"/>
      <c r="IG86" s="202"/>
      <c r="IH86" s="202"/>
      <c r="II86" s="202"/>
      <c r="IJ86" s="202"/>
      <c r="IK86" s="202"/>
      <c r="IL86" s="202"/>
      <c r="IM86" s="202"/>
      <c r="IN86" s="202"/>
      <c r="IO86" s="202"/>
      <c r="IP86" s="202"/>
      <c r="IQ86" s="202"/>
      <c r="IR86" s="202"/>
      <c r="IS86" s="202"/>
      <c r="IT86" s="202"/>
      <c r="IU86" s="202"/>
      <c r="IV86" s="202"/>
      <c r="IW86" s="202"/>
      <c r="IX86" s="202"/>
      <c r="IY86" s="202"/>
      <c r="IZ86" s="202"/>
      <c r="JA86" s="202"/>
      <c r="JB86" s="202"/>
      <c r="JC86" s="202"/>
      <c r="JD86" s="202"/>
      <c r="JE86" s="202"/>
      <c r="JF86" s="202"/>
      <c r="JG86" s="202"/>
      <c r="JH86" s="202"/>
      <c r="JI86" s="202"/>
    </row>
    <row r="87" spans="1:269" ht="14.25" customHeight="1" x14ac:dyDescent="0.3">
      <c r="A87" s="1412"/>
      <c r="B87" s="1398"/>
      <c r="C87" s="1434"/>
      <c r="D87" s="132"/>
      <c r="E87" s="122"/>
      <c r="F87" s="255"/>
      <c r="G87" s="257"/>
      <c r="H87" s="521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9"/>
      <c r="X87" s="259"/>
      <c r="Y87" s="259"/>
      <c r="Z87" s="259"/>
      <c r="AA87" s="257"/>
      <c r="AB87" s="207"/>
      <c r="AC87" s="177"/>
      <c r="AD87" s="279"/>
      <c r="AE87" s="279"/>
      <c r="AF87" s="279"/>
      <c r="AG87" s="257"/>
      <c r="AH87" s="257"/>
      <c r="AI87" s="257"/>
      <c r="AJ87" s="257"/>
      <c r="AK87" s="257"/>
      <c r="AL87" s="257"/>
      <c r="AM87" s="257"/>
      <c r="AN87" s="257"/>
      <c r="AO87" s="257"/>
      <c r="AP87" s="257"/>
      <c r="AQ87" s="257"/>
      <c r="AR87" s="257"/>
      <c r="AS87" s="259"/>
      <c r="AT87" s="259"/>
      <c r="AU87" s="257"/>
      <c r="AV87" s="286"/>
      <c r="AW87" s="264"/>
      <c r="AX87" s="210"/>
      <c r="AY87" s="265"/>
      <c r="AZ87" s="217"/>
      <c r="BA87" s="356"/>
      <c r="BB87" s="267"/>
      <c r="BC87" s="268"/>
      <c r="BD87" s="124"/>
      <c r="BE87" s="124"/>
      <c r="BF87" s="356"/>
      <c r="BG87" s="269"/>
      <c r="BH87" s="259"/>
      <c r="BI87" s="217"/>
      <c r="BJ87" s="357"/>
      <c r="BK87" s="287"/>
      <c r="BL87" s="287"/>
      <c r="BM87" s="257"/>
      <c r="BN87" s="257"/>
      <c r="BO87" s="206"/>
      <c r="BP87" s="206"/>
      <c r="BQ87" s="202"/>
      <c r="BR87" s="220"/>
      <c r="BS87" s="220"/>
      <c r="BT87" s="220"/>
      <c r="BU87" s="221"/>
      <c r="BV87" s="358"/>
      <c r="BW87" s="358"/>
      <c r="BX87" s="358"/>
      <c r="BY87" s="358"/>
      <c r="BZ87" s="202"/>
      <c r="CA87" s="202"/>
      <c r="CB87" s="220"/>
      <c r="CC87" s="220"/>
      <c r="CD87" s="202"/>
      <c r="CE87" s="202"/>
      <c r="CF87" s="202"/>
      <c r="CG87" s="202"/>
      <c r="CH87" s="202"/>
      <c r="CI87" s="202"/>
      <c r="CJ87" s="206"/>
      <c r="CK87" s="202"/>
      <c r="CL87" s="220"/>
      <c r="CM87" s="220"/>
      <c r="CN87" s="220"/>
      <c r="CO87" s="221"/>
      <c r="CP87" s="358"/>
      <c r="CQ87" s="358"/>
      <c r="CR87" s="358"/>
      <c r="CS87" s="358"/>
      <c r="CT87" s="202"/>
      <c r="CU87" s="202"/>
      <c r="CV87" s="220"/>
      <c r="CW87" s="220"/>
      <c r="CX87" s="202"/>
      <c r="CY87" s="202"/>
      <c r="CZ87" s="202"/>
      <c r="DA87" s="202"/>
      <c r="DB87" s="202"/>
      <c r="DC87" s="202"/>
      <c r="DD87" s="206"/>
      <c r="DE87" s="202"/>
      <c r="DF87" s="220"/>
      <c r="DG87" s="220"/>
      <c r="DH87" s="220"/>
      <c r="DI87" s="221"/>
      <c r="DJ87" s="358"/>
      <c r="DK87" s="358"/>
      <c r="DL87" s="358"/>
      <c r="DM87" s="358"/>
      <c r="DN87" s="202"/>
      <c r="DO87" s="202"/>
      <c r="DP87" s="220"/>
      <c r="DQ87" s="220"/>
      <c r="DR87" s="202"/>
      <c r="DS87" s="202"/>
      <c r="DT87" s="202"/>
      <c r="DU87" s="202"/>
      <c r="DV87" s="202"/>
      <c r="DW87" s="202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</row>
    <row r="88" spans="1:269" s="337" customFormat="1" ht="27.75" customHeight="1" x14ac:dyDescent="0.3">
      <c r="A88" s="1413" t="s">
        <v>402</v>
      </c>
      <c r="B88" s="1399" t="s">
        <v>131</v>
      </c>
      <c r="C88" s="1437" t="s">
        <v>484</v>
      </c>
      <c r="D88" s="1203" t="s">
        <v>149</v>
      </c>
      <c r="E88" s="318">
        <v>22.5</v>
      </c>
      <c r="F88" s="319"/>
      <c r="G88" s="320">
        <f>IF(ISBLANK(D88),"",2)</f>
        <v>2</v>
      </c>
      <c r="H88" s="1220">
        <f t="shared" ref="H88:H90" si="452">SUM(E88:G88)</f>
        <v>24.5</v>
      </c>
      <c r="I88" s="602"/>
      <c r="J88" s="602"/>
      <c r="K88" s="602"/>
      <c r="L88" s="602"/>
      <c r="M88" s="317"/>
      <c r="N88" s="317"/>
      <c r="O88" s="317"/>
      <c r="P88" s="317"/>
      <c r="Q88" s="317"/>
      <c r="R88" s="317"/>
      <c r="S88" s="317"/>
      <c r="T88" s="603"/>
      <c r="U88" s="603"/>
      <c r="V88" s="603"/>
      <c r="W88" s="322"/>
      <c r="X88" s="322"/>
      <c r="Y88" s="1186">
        <f t="shared" ref="Y88:Y90" si="453">SUM(I88:X88)</f>
        <v>0</v>
      </c>
      <c r="Z88" s="399" t="str">
        <f t="shared" ref="Z88:Z90" si="454">IF(Y88=0,"-",IF(Y88&lt;4,"Točno!",IF(Y88&gt;4,"Previše sati!","Netočno!")))</f>
        <v>-</v>
      </c>
      <c r="AA88" s="227"/>
      <c r="AB88" s="1214">
        <f t="shared" ref="AB88:AB90" si="455">(H88+Y88+AA88)</f>
        <v>24.5</v>
      </c>
      <c r="AC88" s="323" t="str">
        <f>IF(AB88=0,"-",IF(AB88&lt;18,"Nepuno!",IF(AB88&gt;22,"Previše sati!","Puno!")))</f>
        <v>Previše sati!</v>
      </c>
      <c r="AD88" s="321"/>
      <c r="AE88" s="321">
        <v>1.5</v>
      </c>
      <c r="AF88" s="321"/>
      <c r="AG88" s="321"/>
      <c r="AH88" s="321"/>
      <c r="AI88" s="602"/>
      <c r="AJ88" s="602"/>
      <c r="AK88" s="602"/>
      <c r="AL88" s="321"/>
      <c r="AM88" s="321"/>
      <c r="AN88" s="321"/>
      <c r="AO88" s="321"/>
      <c r="AP88" s="321"/>
      <c r="AQ88" s="321"/>
      <c r="AR88" s="321"/>
      <c r="AS88" s="325"/>
      <c r="AT88" s="325"/>
      <c r="AU88" s="321"/>
      <c r="AV88" s="326">
        <f>SUM(AD88:AU88)</f>
        <v>1.5</v>
      </c>
      <c r="AW88" s="327">
        <f>(BJ88-AB88)</f>
        <v>-0.5</v>
      </c>
      <c r="AX88" s="328" t="str">
        <f>IF(AV88&lt;1,"Netočno!",IF(AV88&lt;AW88,"Premalo sati!",IF(AV88&gt;AW88,"Previše sati!","Točno!""")))</f>
        <v>Previše sati!</v>
      </c>
      <c r="AY88" s="329">
        <f>(AW88-AV88)</f>
        <v>-2</v>
      </c>
      <c r="AZ88" s="1290">
        <f>(AB88+AV88)</f>
        <v>26</v>
      </c>
      <c r="BA88" s="1247">
        <f>(E88+F88)*30/60</f>
        <v>11.25</v>
      </c>
      <c r="BB88" s="330">
        <f>CEILING(BA88, 0.5)</f>
        <v>11.5</v>
      </c>
      <c r="BC88" s="331">
        <f>IF(ISBLANK(D88),"0",2)</f>
        <v>2</v>
      </c>
      <c r="BD88" s="317">
        <f>(W88+AS88)</f>
        <v>0</v>
      </c>
      <c r="BE88" s="317">
        <f>(AT88+X88)</f>
        <v>0</v>
      </c>
      <c r="BF88" s="332">
        <f>IF(AZ88=0,"-",BH88-AZ88-BB88-BC88-BD88-BE88-AY88)</f>
        <v>2.5</v>
      </c>
      <c r="BG88" s="333">
        <f>IF(AB88=0,"0",BH88-AZ88-AY88)</f>
        <v>16</v>
      </c>
      <c r="BH88" s="334" t="str">
        <f>IF(AB88=0,"-",IF(AB88&gt;17,"40",AB88*40/20))</f>
        <v>40</v>
      </c>
      <c r="BI88" s="1289">
        <f>IF(BH88=0,"-",AZ88+BG88)</f>
        <v>42</v>
      </c>
      <c r="BJ88" s="335">
        <f>ROUND(24*BH88/40,0)</f>
        <v>24</v>
      </c>
      <c r="BK88" s="1233" t="str">
        <f>IF(BI88=0,"0",IF(BI88&gt;40,"PREKOVREMENO",IF(BI88=40,"PUNO","NEPUNO")))</f>
        <v>PREKOVREMENO</v>
      </c>
      <c r="BL88" s="336"/>
      <c r="BM88" s="324"/>
      <c r="BN88" s="951"/>
      <c r="BO88" s="951"/>
      <c r="BP88" s="951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951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951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58"/>
      <c r="DV88" s="58"/>
      <c r="DW88" s="58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  <c r="IW88" s="43"/>
      <c r="IX88" s="43"/>
      <c r="IY88" s="43"/>
      <c r="IZ88" s="43"/>
      <c r="JA88" s="43"/>
      <c r="JB88" s="43"/>
      <c r="JC88" s="43"/>
      <c r="JD88" s="43"/>
      <c r="JE88" s="43"/>
      <c r="JF88" s="43"/>
      <c r="JG88" s="43"/>
      <c r="JH88" s="43"/>
      <c r="JI88" s="43"/>
    </row>
    <row r="89" spans="1:269" s="337" customFormat="1" ht="20.399999999999999" x14ac:dyDescent="0.3">
      <c r="A89" s="1413" t="s">
        <v>400</v>
      </c>
      <c r="B89" s="1399" t="s">
        <v>131</v>
      </c>
      <c r="C89" s="1437" t="s">
        <v>485</v>
      </c>
      <c r="D89" s="582" t="s">
        <v>531</v>
      </c>
      <c r="E89" s="318">
        <v>22.5</v>
      </c>
      <c r="F89" s="319"/>
      <c r="G89" s="320">
        <f>IF(ISBLANK(D89),"",2)</f>
        <v>2</v>
      </c>
      <c r="H89" s="1220">
        <v>24.5</v>
      </c>
      <c r="I89" s="602"/>
      <c r="J89" s="602"/>
      <c r="K89" s="602"/>
      <c r="L89" s="602"/>
      <c r="M89" s="317"/>
      <c r="N89" s="317"/>
      <c r="O89" s="317"/>
      <c r="P89" s="317"/>
      <c r="Q89" s="317"/>
      <c r="R89" s="317"/>
      <c r="S89" s="317"/>
      <c r="T89" s="603"/>
      <c r="U89" s="603"/>
      <c r="V89" s="603"/>
      <c r="W89" s="322"/>
      <c r="X89" s="322"/>
      <c r="Y89" s="1186">
        <f t="shared" ref="Y89" si="456">SUM(I89:X89)</f>
        <v>0</v>
      </c>
      <c r="Z89" s="399" t="str">
        <f t="shared" ref="Z89" si="457">IF(Y89=0,"-",IF(Y89&lt;4,"Točno!",IF(Y89&gt;4,"Previše sati!","Netočno!")))</f>
        <v>-</v>
      </c>
      <c r="AA89" s="227"/>
      <c r="AB89" s="1214">
        <f t="shared" ref="AB89" si="458">(H89+Y89+AA89)</f>
        <v>24.5</v>
      </c>
      <c r="AC89" s="323" t="str">
        <f>IF(AB89=0,"-",IF(AB89&lt;18,"Nepuno!",IF(AB89&gt;22,"Previše sati!","Puno!")))</f>
        <v>Previše sati!</v>
      </c>
      <c r="AD89" s="321"/>
      <c r="AE89" s="321">
        <v>1.5</v>
      </c>
      <c r="AF89" s="321"/>
      <c r="AG89" s="321"/>
      <c r="AH89" s="321"/>
      <c r="AI89" s="602"/>
      <c r="AJ89" s="602"/>
      <c r="AK89" s="602"/>
      <c r="AL89" s="321"/>
      <c r="AM89" s="321"/>
      <c r="AN89" s="321"/>
      <c r="AO89" s="321"/>
      <c r="AP89" s="321"/>
      <c r="AQ89" s="321"/>
      <c r="AR89" s="321"/>
      <c r="AS89" s="325"/>
      <c r="AT89" s="325"/>
      <c r="AU89" s="321"/>
      <c r="AV89" s="326">
        <f>SUM(AD89:AU89)</f>
        <v>1.5</v>
      </c>
      <c r="AW89" s="327">
        <f>(BJ89-AB89)</f>
        <v>-0.5</v>
      </c>
      <c r="AX89" s="328" t="str">
        <f>IF(AV89&lt;1,"Netočno!",IF(AV89&lt;AW89,"Premalo sati!",IF(AV89&gt;AW89,"Previše sati!","Točno!""")))</f>
        <v>Previše sati!</v>
      </c>
      <c r="AY89" s="329">
        <f>(AW89-AV89)</f>
        <v>-2</v>
      </c>
      <c r="AZ89" s="1290">
        <f>(AB89+AV89)</f>
        <v>26</v>
      </c>
      <c r="BA89" s="1247">
        <f>(E89+F89)*30/60</f>
        <v>11.25</v>
      </c>
      <c r="BB89" s="330">
        <f>CEILING(BA89, 0.5)</f>
        <v>11.5</v>
      </c>
      <c r="BC89" s="331">
        <f>IF(ISBLANK(D89),"0",2)</f>
        <v>2</v>
      </c>
      <c r="BD89" s="317">
        <f>(W89+AS89)</f>
        <v>0</v>
      </c>
      <c r="BE89" s="317">
        <f>(AT89+X89)</f>
        <v>0</v>
      </c>
      <c r="BF89" s="332">
        <f>IF(AZ89=0,"-",BH89-AZ89-BB89-BC89-BD89-BE89-AY89)</f>
        <v>2.5</v>
      </c>
      <c r="BG89" s="333">
        <v>16</v>
      </c>
      <c r="BH89" s="334" t="str">
        <f>IF(AB89=0,"-",IF(AB89&gt;17,"40",AB89*40/20))</f>
        <v>40</v>
      </c>
      <c r="BI89" s="1289">
        <f>IF(BH89=0,"-",AZ89+BG89)</f>
        <v>42</v>
      </c>
      <c r="BJ89" s="335">
        <f>ROUND(24*BH89/40,0)</f>
        <v>24</v>
      </c>
      <c r="BK89" s="1233" t="str">
        <f>IF(BI89=0,"0",IF(BI89&gt;40,"PREKOVREMENO",IF(BI89=40,"PUNO","NEPUNO")))</f>
        <v>PREKOVREMENO</v>
      </c>
      <c r="BL89" s="336"/>
      <c r="BM89" s="324"/>
      <c r="BN89" s="951"/>
      <c r="BO89" s="951"/>
      <c r="BP89" s="951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951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951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58"/>
      <c r="DV89" s="58"/>
      <c r="DW89" s="58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  <c r="IW89" s="43"/>
      <c r="IX89" s="43"/>
      <c r="IY89" s="43"/>
      <c r="IZ89" s="43"/>
      <c r="JA89" s="43"/>
      <c r="JB89" s="43"/>
      <c r="JC89" s="43"/>
      <c r="JD89" s="43"/>
      <c r="JE89" s="43"/>
      <c r="JF89" s="43"/>
      <c r="JG89" s="43"/>
      <c r="JH89" s="43"/>
      <c r="JI89" s="43"/>
    </row>
    <row r="90" spans="1:269" s="337" customFormat="1" x14ac:dyDescent="0.3">
      <c r="A90" s="1521" t="s">
        <v>401</v>
      </c>
      <c r="B90" s="1522" t="s">
        <v>136</v>
      </c>
      <c r="C90" s="1507" t="s">
        <v>487</v>
      </c>
      <c r="D90" s="1523"/>
      <c r="E90" s="1524">
        <v>20</v>
      </c>
      <c r="F90" s="1525"/>
      <c r="G90" s="1526"/>
      <c r="H90" s="1452">
        <f t="shared" si="452"/>
        <v>20</v>
      </c>
      <c r="I90" s="1527"/>
      <c r="J90" s="1527"/>
      <c r="K90" s="1527"/>
      <c r="L90" s="1527"/>
      <c r="M90" s="1528"/>
      <c r="N90" s="1528"/>
      <c r="O90" s="1528"/>
      <c r="P90" s="1528"/>
      <c r="Q90" s="1528"/>
      <c r="R90" s="1528"/>
      <c r="S90" s="1528"/>
      <c r="T90" s="1529"/>
      <c r="U90" s="1529"/>
      <c r="V90" s="1529"/>
      <c r="W90" s="1530"/>
      <c r="X90" s="1530"/>
      <c r="Y90" s="1458">
        <f t="shared" si="453"/>
        <v>0</v>
      </c>
      <c r="Z90" s="1459" t="str">
        <f t="shared" si="454"/>
        <v>-</v>
      </c>
      <c r="AA90" s="1531"/>
      <c r="AB90" s="1460">
        <f t="shared" si="455"/>
        <v>20</v>
      </c>
      <c r="AC90" s="1532" t="str">
        <f>IF(AB90=0,"-",IF(AB90&lt;18,"Nepuno!",IF(AB90&gt;22,"Previše sati!","Puno!")))</f>
        <v>Puno!</v>
      </c>
      <c r="AD90" s="1533">
        <v>2</v>
      </c>
      <c r="AE90" s="1533">
        <v>2</v>
      </c>
      <c r="AF90" s="1533"/>
      <c r="AG90" s="1533"/>
      <c r="AH90" s="1533"/>
      <c r="AI90" s="1527"/>
      <c r="AJ90" s="1527"/>
      <c r="AK90" s="1527"/>
      <c r="AL90" s="1533"/>
      <c r="AM90" s="1533"/>
      <c r="AN90" s="1533"/>
      <c r="AO90" s="1533"/>
      <c r="AP90" s="1533"/>
      <c r="AQ90" s="1533"/>
      <c r="AR90" s="1533"/>
      <c r="AS90" s="1534"/>
      <c r="AT90" s="1534"/>
      <c r="AU90" s="1533"/>
      <c r="AV90" s="1535">
        <f>SUM(AD90:AU90)</f>
        <v>4</v>
      </c>
      <c r="AW90" s="1536">
        <f>(BJ90-AB90)</f>
        <v>4</v>
      </c>
      <c r="AX90" s="1537" t="str">
        <f>IF(AV90&lt;1,"Netočno!",IF(AV90&lt;AW90,"Premalo sati!",IF(AV90&gt;AW90,"Previše sati!","Točno!""")))</f>
        <v>Točno!"</v>
      </c>
      <c r="AY90" s="1538">
        <f>(AW90-AV90)</f>
        <v>0</v>
      </c>
      <c r="AZ90" s="1539">
        <f>(AB90+AV90)</f>
        <v>24</v>
      </c>
      <c r="BA90" s="1468">
        <f>(E90+F90)*30/60</f>
        <v>10</v>
      </c>
      <c r="BB90" s="1540">
        <f>CEILING(BA90, 0.5)</f>
        <v>10</v>
      </c>
      <c r="BC90" s="1541" t="str">
        <f>IF(ISBLANK(D90),"0",2)</f>
        <v>0</v>
      </c>
      <c r="BD90" s="1528">
        <f>(W90+AS90)</f>
        <v>0</v>
      </c>
      <c r="BE90" s="1528">
        <f>(AT90+X90)</f>
        <v>0</v>
      </c>
      <c r="BF90" s="1542">
        <f>IF(AZ90=0,"-",BH90-AZ90-BB90-BC90-BD90-BE90-AY90)</f>
        <v>6</v>
      </c>
      <c r="BG90" s="1543">
        <f>IF(AB90=0,"0",BH90-AZ90-AY90)</f>
        <v>16</v>
      </c>
      <c r="BH90" s="1544" t="str">
        <f>IF(AB90=0,"-",IF(AB90&gt;17,"40",AB90*40/20))</f>
        <v>40</v>
      </c>
      <c r="BI90" s="1467">
        <f>IF(BH90=0,"-",AZ90+BG90)</f>
        <v>40</v>
      </c>
      <c r="BJ90" s="1545">
        <f>ROUND(24*BH90/40,0)</f>
        <v>24</v>
      </c>
      <c r="BK90" s="1546" t="str">
        <f>IF(BI90=0,"0",IF(BI90&gt;40,"PREKOVREMENO",IF(BI90=40,"PUNO","NEPUNO")))</f>
        <v>PUNO</v>
      </c>
      <c r="BL90" s="1547"/>
      <c r="BM90" s="1548"/>
      <c r="BN90" s="951"/>
      <c r="BO90" s="951"/>
      <c r="BP90" s="951"/>
      <c r="BQ90" s="43"/>
      <c r="BR90" s="43"/>
      <c r="BS90" s="43"/>
      <c r="BT90" s="43"/>
      <c r="BU90" s="43"/>
      <c r="BV90" s="43" t="s">
        <v>434</v>
      </c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951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951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58"/>
      <c r="DV90" s="58"/>
      <c r="DW90" s="58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  <c r="IW90" s="43"/>
      <c r="IX90" s="43"/>
      <c r="IY90" s="43"/>
      <c r="IZ90" s="43"/>
      <c r="JA90" s="43"/>
      <c r="JB90" s="43"/>
      <c r="JC90" s="43"/>
      <c r="JD90" s="43"/>
      <c r="JE90" s="43"/>
      <c r="JF90" s="43"/>
      <c r="JG90" s="43"/>
      <c r="JH90" s="43"/>
      <c r="JI90" s="43"/>
    </row>
    <row r="91" spans="1:269" s="337" customFormat="1" ht="15" customHeight="1" x14ac:dyDescent="0.3">
      <c r="A91" s="1554" t="s">
        <v>486</v>
      </c>
      <c r="B91" s="1555" t="s">
        <v>136</v>
      </c>
      <c r="C91" s="1556" t="s">
        <v>488</v>
      </c>
      <c r="D91" s="1557"/>
      <c r="E91" s="1558">
        <v>4</v>
      </c>
      <c r="F91" s="1559"/>
      <c r="G91" s="1560"/>
      <c r="H91" s="1561">
        <f t="shared" ref="H91" si="459">SUM(E91:G91)</f>
        <v>4</v>
      </c>
      <c r="I91" s="1562"/>
      <c r="J91" s="1562"/>
      <c r="K91" s="1562"/>
      <c r="L91" s="1562"/>
      <c r="M91" s="1563"/>
      <c r="N91" s="1563"/>
      <c r="O91" s="1563"/>
      <c r="P91" s="1563"/>
      <c r="Q91" s="1563"/>
      <c r="R91" s="1563"/>
      <c r="S91" s="1563"/>
      <c r="T91" s="1564"/>
      <c r="U91" s="1564"/>
      <c r="V91" s="1564"/>
      <c r="W91" s="1565"/>
      <c r="X91" s="1565"/>
      <c r="Y91" s="1566">
        <f t="shared" ref="Y91" si="460">SUM(I91:X91)</f>
        <v>0</v>
      </c>
      <c r="Z91" s="1567" t="str">
        <f t="shared" ref="Z91" si="461">IF(Y91=0,"-",IF(Y91&lt;4,"Točno!",IF(Y91&gt;4,"Previše sati!","Netočno!")))</f>
        <v>-</v>
      </c>
      <c r="AA91" s="1568"/>
      <c r="AB91" s="1569">
        <f t="shared" ref="AB91" si="462">(H91+Y91+AA91)</f>
        <v>4</v>
      </c>
      <c r="AC91" s="1570" t="str">
        <f>IF(AB91=0,"-",IF(AB91&lt;18,"Nepuno!",IF(AB91&gt;22,"Previše sati!","Puno!")))</f>
        <v>Nepuno!</v>
      </c>
      <c r="AD91" s="1571"/>
      <c r="AE91" s="1571"/>
      <c r="AF91" s="1571"/>
      <c r="AG91" s="1571"/>
      <c r="AH91" s="1571"/>
      <c r="AI91" s="1562"/>
      <c r="AJ91" s="1562"/>
      <c r="AK91" s="1562"/>
      <c r="AL91" s="1571"/>
      <c r="AM91" s="1571"/>
      <c r="AN91" s="1571"/>
      <c r="AO91" s="1571"/>
      <c r="AP91" s="1571"/>
      <c r="AQ91" s="1571"/>
      <c r="AR91" s="1571"/>
      <c r="AS91" s="1572"/>
      <c r="AT91" s="1572"/>
      <c r="AU91" s="1571"/>
      <c r="AV91" s="1573">
        <f>SUM(AD91:AU91)</f>
        <v>0</v>
      </c>
      <c r="AW91" s="1574">
        <f>(BJ91-AB91)</f>
        <v>1</v>
      </c>
      <c r="AX91" s="1575" t="str">
        <f>IF(AV91&lt;1,"Netočno!",IF(AV91&lt;AW91,"Premalo sati!",IF(AV91&gt;AW91,"Previše sati!","Točno!""")))</f>
        <v>Netočno!</v>
      </c>
      <c r="AY91" s="1576">
        <f>(AW91-AV91)</f>
        <v>1</v>
      </c>
      <c r="AZ91" s="1577">
        <f>(AB91+AV91)</f>
        <v>4</v>
      </c>
      <c r="BA91" s="1578">
        <f>(E91+F91)*30/60</f>
        <v>2</v>
      </c>
      <c r="BB91" s="1579">
        <f>CEILING(BA91, 0.5)</f>
        <v>2</v>
      </c>
      <c r="BC91" s="1580" t="str">
        <f>IF(ISBLANK(D91),"0",2)</f>
        <v>0</v>
      </c>
      <c r="BD91" s="1563">
        <f>(W91+AS91)</f>
        <v>0</v>
      </c>
      <c r="BE91" s="1563">
        <f>(AT91+X91)</f>
        <v>0</v>
      </c>
      <c r="BF91" s="1581">
        <f>IF(AZ91=0,"-",BH91-AZ91-BB91-BC91-BD91-BE91-AY91)</f>
        <v>1</v>
      </c>
      <c r="BG91" s="1582">
        <f>IF(AB91=0,"0",BH91-AZ91-AY91)</f>
        <v>3</v>
      </c>
      <c r="BH91" s="1583">
        <f>IF(AB91=0,"-",IF(AB91&gt;17,"40",AB91*40/20))</f>
        <v>8</v>
      </c>
      <c r="BI91" s="1584">
        <f>IF(BH91=0,"-",AZ91+BG91)</f>
        <v>7</v>
      </c>
      <c r="BJ91" s="1585">
        <f>ROUND(24*BH91/40,0)</f>
        <v>5</v>
      </c>
      <c r="BK91" s="1586" t="str">
        <f>IF(BI91=0,"0",IF(BI91&gt;40,"PREKOVREMENO",IF(BI91=40,"PUNO","NEPUNO")))</f>
        <v>NEPUNO</v>
      </c>
      <c r="BL91" s="1587"/>
      <c r="BM91" s="1588"/>
      <c r="BN91" s="951"/>
      <c r="BO91" s="951"/>
      <c r="BP91" s="951"/>
      <c r="BQ91" s="43"/>
      <c r="BR91" s="43"/>
      <c r="BS91" s="43"/>
      <c r="BT91" s="43"/>
      <c r="BU91" s="43"/>
      <c r="BV91" s="43" t="s">
        <v>434</v>
      </c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951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951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58"/>
      <c r="DV91" s="58"/>
      <c r="DW91" s="58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</row>
    <row r="92" spans="1:269" s="39" customFormat="1" ht="21" customHeight="1" x14ac:dyDescent="0.3">
      <c r="A92" s="1412"/>
      <c r="B92" s="1398"/>
      <c r="C92" s="1434"/>
      <c r="D92" s="132"/>
      <c r="E92" s="122"/>
      <c r="F92" s="255"/>
      <c r="G92" s="370"/>
      <c r="H92" s="176"/>
      <c r="I92" s="370"/>
      <c r="J92" s="370"/>
      <c r="K92" s="370"/>
      <c r="L92" s="370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180"/>
      <c r="X92" s="180"/>
      <c r="Y92" s="180"/>
      <c r="Z92" s="180"/>
      <c r="AA92" s="179"/>
      <c r="AB92" s="370"/>
      <c r="AC92" s="177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  <c r="AS92" s="180"/>
      <c r="AT92" s="180"/>
      <c r="AU92" s="179"/>
      <c r="AV92" s="372"/>
      <c r="AW92" s="128"/>
      <c r="AX92" s="210"/>
      <c r="AY92" s="265"/>
      <c r="AZ92" s="192"/>
      <c r="BA92" s="134"/>
      <c r="BB92" s="373"/>
      <c r="BC92" s="132"/>
      <c r="BD92" s="124"/>
      <c r="BE92" s="124"/>
      <c r="BF92" s="356"/>
      <c r="BG92" s="269"/>
      <c r="BH92" s="259"/>
      <c r="BI92" s="374"/>
      <c r="BJ92" s="375"/>
      <c r="BK92" s="1235"/>
      <c r="BL92" s="376"/>
      <c r="BM92" s="371"/>
      <c r="BN92" s="371"/>
      <c r="BO92" s="371"/>
      <c r="BP92" s="371"/>
      <c r="CJ92" s="371"/>
      <c r="DD92" s="371"/>
    </row>
    <row r="93" spans="1:269" x14ac:dyDescent="0.3">
      <c r="A93" s="1414" t="s">
        <v>403</v>
      </c>
      <c r="B93" s="1403" t="s">
        <v>138</v>
      </c>
      <c r="C93" s="1438" t="s">
        <v>480</v>
      </c>
      <c r="D93" s="582"/>
      <c r="E93" s="361">
        <v>20.5</v>
      </c>
      <c r="F93" s="96"/>
      <c r="G93" s="378" t="str">
        <f t="shared" ref="G93:G98" si="463">IF(ISBLANK(D93),"",2)</f>
        <v/>
      </c>
      <c r="H93" s="1220">
        <f t="shared" ref="H93" si="464">SUM(E93:G93)</f>
        <v>20.5</v>
      </c>
      <c r="I93" s="609"/>
      <c r="J93" s="609"/>
      <c r="K93" s="609"/>
      <c r="L93" s="609"/>
      <c r="M93" s="291"/>
      <c r="N93" s="291"/>
      <c r="O93" s="291"/>
      <c r="P93" s="291"/>
      <c r="Q93" s="291"/>
      <c r="R93" s="291"/>
      <c r="S93" s="291"/>
      <c r="T93" s="603"/>
      <c r="U93" s="603"/>
      <c r="V93" s="603"/>
      <c r="W93" s="379"/>
      <c r="X93" s="379"/>
      <c r="Y93" s="1186">
        <f t="shared" ref="Y93" si="465">SUM(I93:X93)</f>
        <v>0</v>
      </c>
      <c r="Z93" s="399" t="str">
        <f t="shared" ref="Z93" si="466">IF(Y93=0,"-",IF(Y93&lt;4,"Točno!",IF(Y93&gt;4,"Previše sati!","Netočno!")))</f>
        <v>-</v>
      </c>
      <c r="AA93" s="227"/>
      <c r="AB93" s="1214">
        <f t="shared" ref="AB93" si="467">(H93+Y93+AA93)</f>
        <v>20.5</v>
      </c>
      <c r="AC93" s="147" t="str">
        <f t="shared" ref="AC93:AC98" si="468">IF(AB93=0,"-",IF(AB93&lt;18,"Nepuno!",IF(AB93&gt;22,"Previše sati!","Puno!")))</f>
        <v>Puno!</v>
      </c>
      <c r="AD93" s="291"/>
      <c r="AE93" s="291">
        <v>1.5</v>
      </c>
      <c r="AF93" s="291">
        <v>2</v>
      </c>
      <c r="AG93" s="291"/>
      <c r="AH93" s="291"/>
      <c r="AI93" s="609"/>
      <c r="AJ93" s="609"/>
      <c r="AK93" s="609"/>
      <c r="AL93" s="291"/>
      <c r="AM93" s="291"/>
      <c r="AN93" s="291"/>
      <c r="AO93" s="291"/>
      <c r="AP93" s="291"/>
      <c r="AQ93" s="291"/>
      <c r="AR93" s="291"/>
      <c r="AS93" s="305"/>
      <c r="AT93" s="305"/>
      <c r="AU93" s="291"/>
      <c r="AV93" s="381">
        <f t="shared" ref="AV93:AV98" si="469">SUM(AD93:AU93)</f>
        <v>3.5</v>
      </c>
      <c r="AW93" s="382">
        <f t="shared" ref="AW93:AW98" si="470">(BJ93-AB93)</f>
        <v>3.5</v>
      </c>
      <c r="AX93" s="152" t="str">
        <f t="shared" ref="AX93:AX98" si="471">IF(AV93&lt;1,"Netočno!",IF(AV93&lt;AW93,"Premalo sati!",IF(AV93&gt;AW93,"Previše sati!","Točno!""")))</f>
        <v>Točno!"</v>
      </c>
      <c r="AY93" s="296">
        <f t="shared" ref="AY93:AY98" si="472">(AW93-AV93)</f>
        <v>0</v>
      </c>
      <c r="AZ93" s="1288">
        <f t="shared" ref="AZ93:AZ98" si="473">(AB93+AV93)</f>
        <v>24</v>
      </c>
      <c r="BA93" s="1247">
        <f t="shared" ref="BA93" si="474">(E93+F93)*30/60</f>
        <v>10.25</v>
      </c>
      <c r="BB93" s="404">
        <f t="shared" ref="BB93" si="475">CEILING(BA93, 0.5)</f>
        <v>10.5</v>
      </c>
      <c r="BC93" s="383" t="str">
        <f t="shared" ref="BC93" si="476">IF(ISBLANK(D93),"0",2)</f>
        <v>0</v>
      </c>
      <c r="BD93" s="156">
        <f t="shared" ref="BD93" si="477">(W93+AS93)</f>
        <v>0</v>
      </c>
      <c r="BE93" s="156">
        <f t="shared" ref="BE93" si="478">(AT93+X93)</f>
        <v>0</v>
      </c>
      <c r="BF93" s="310">
        <f t="shared" ref="BF93" si="479">IF(AZ93=0,"-",BH93-AZ93-BB93-BC93-BD93-BE93-AY93)</f>
        <v>5.5</v>
      </c>
      <c r="BG93" s="158">
        <f t="shared" ref="BG93" si="480">IF(AB93=0,"0",BH93-AZ93-AY93)</f>
        <v>16</v>
      </c>
      <c r="BH93" s="159" t="str">
        <f t="shared" ref="BH93:BH98" si="481">IF(AB93=0,"-",IF(AB93&gt;17,"40",AB93*40/20))</f>
        <v>40</v>
      </c>
      <c r="BI93" s="1289">
        <f t="shared" ref="BI93:BI98" si="482">IF(BH93=0,"-",AZ93+BG93)</f>
        <v>40</v>
      </c>
      <c r="BJ93" s="384">
        <f t="shared" ref="BJ93:BJ98" si="483">ROUND(24*BH93/40,0)</f>
        <v>24</v>
      </c>
      <c r="BK93" s="1236" t="str">
        <f t="shared" ref="BK93:BK98" si="484">IF(BI93=0,"0",IF(BI93&gt;40,"PREKOVREMENO",IF(BI93=40,"PUNO","NEPUNO")))</f>
        <v>PUNO</v>
      </c>
      <c r="BL93" s="385"/>
      <c r="BM93" s="380"/>
      <c r="BN93" s="944"/>
      <c r="BO93" s="1383"/>
      <c r="BP93" s="1383"/>
      <c r="BQ93" s="28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944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944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</row>
    <row r="94" spans="1:269" ht="20.399999999999999" x14ac:dyDescent="0.3">
      <c r="A94" s="1414" t="s">
        <v>404</v>
      </c>
      <c r="B94" s="1403" t="s">
        <v>138</v>
      </c>
      <c r="C94" s="1438" t="s">
        <v>530</v>
      </c>
      <c r="D94" s="582"/>
      <c r="E94" s="361">
        <v>22.5</v>
      </c>
      <c r="F94" s="96"/>
      <c r="G94" s="378" t="str">
        <f t="shared" si="463"/>
        <v/>
      </c>
      <c r="H94" s="1220">
        <f t="shared" ref="H94" si="485">SUM(E94:G94)</f>
        <v>22.5</v>
      </c>
      <c r="I94" s="609"/>
      <c r="J94" s="609"/>
      <c r="K94" s="609"/>
      <c r="L94" s="609"/>
      <c r="M94" s="291"/>
      <c r="N94" s="291"/>
      <c r="O94" s="291"/>
      <c r="P94" s="291"/>
      <c r="Q94" s="291"/>
      <c r="R94" s="291"/>
      <c r="S94" s="291"/>
      <c r="T94" s="603"/>
      <c r="U94" s="603"/>
      <c r="V94" s="603"/>
      <c r="W94" s="379"/>
      <c r="X94" s="379"/>
      <c r="Y94" s="1186">
        <f t="shared" ref="Y94" si="486">SUM(I94:X94)</f>
        <v>0</v>
      </c>
      <c r="Z94" s="399" t="str">
        <f t="shared" ref="Z94" si="487">IF(Y94=0,"-",IF(Y94&lt;4,"Točno!",IF(Y94&gt;4,"Previše sati!","Netočno!")))</f>
        <v>-</v>
      </c>
      <c r="AA94" s="227"/>
      <c r="AB94" s="1214">
        <f t="shared" ref="AB94" si="488">(H94+Y94+AA94)</f>
        <v>22.5</v>
      </c>
      <c r="AC94" s="147" t="str">
        <f t="shared" si="468"/>
        <v>Previše sati!</v>
      </c>
      <c r="AD94" s="291"/>
      <c r="AE94" s="291">
        <v>1.5</v>
      </c>
      <c r="AF94" s="291"/>
      <c r="AG94" s="291"/>
      <c r="AH94" s="291"/>
      <c r="AI94" s="609"/>
      <c r="AJ94" s="609"/>
      <c r="AK94" s="609"/>
      <c r="AL94" s="291"/>
      <c r="AM94" s="291"/>
      <c r="AN94" s="291"/>
      <c r="AO94" s="291"/>
      <c r="AP94" s="291"/>
      <c r="AQ94" s="291"/>
      <c r="AR94" s="291"/>
      <c r="AS94" s="305"/>
      <c r="AT94" s="305"/>
      <c r="AU94" s="291"/>
      <c r="AV94" s="381">
        <f t="shared" si="469"/>
        <v>1.5</v>
      </c>
      <c r="AW94" s="382">
        <f t="shared" si="470"/>
        <v>1.5</v>
      </c>
      <c r="AX94" s="152" t="str">
        <f t="shared" si="471"/>
        <v>Točno!"</v>
      </c>
      <c r="AY94" s="296">
        <f t="shared" si="472"/>
        <v>0</v>
      </c>
      <c r="AZ94" s="1288">
        <f t="shared" si="473"/>
        <v>24</v>
      </c>
      <c r="BA94" s="1247">
        <f t="shared" ref="BA94" si="489">(E94+F94)*30/60</f>
        <v>11.25</v>
      </c>
      <c r="BB94" s="404">
        <f t="shared" ref="BB94" si="490">CEILING(BA94, 0.5)</f>
        <v>11.5</v>
      </c>
      <c r="BC94" s="383" t="str">
        <f t="shared" ref="BC94" si="491">IF(ISBLANK(D94),"0",2)</f>
        <v>0</v>
      </c>
      <c r="BD94" s="156">
        <f t="shared" ref="BD94" si="492">(W94+AS94)</f>
        <v>0</v>
      </c>
      <c r="BE94" s="156">
        <f t="shared" ref="BE94" si="493">(AT94+X94)</f>
        <v>0</v>
      </c>
      <c r="BF94" s="310">
        <f t="shared" ref="BF94" si="494">IF(AZ94=0,"-",BH94-AZ94-BB94-BC94-BD94-BE94-AY94)</f>
        <v>4.5</v>
      </c>
      <c r="BG94" s="158">
        <f t="shared" ref="BG94" si="495">IF(AB94=0,"0",BH94-AZ94-AY94)</f>
        <v>16</v>
      </c>
      <c r="BH94" s="159" t="str">
        <f t="shared" si="481"/>
        <v>40</v>
      </c>
      <c r="BI94" s="1289">
        <f t="shared" si="482"/>
        <v>40</v>
      </c>
      <c r="BJ94" s="384">
        <f t="shared" si="483"/>
        <v>24</v>
      </c>
      <c r="BK94" s="1236" t="str">
        <f t="shared" si="484"/>
        <v>PUNO</v>
      </c>
      <c r="BL94" s="385"/>
      <c r="BM94" s="380"/>
      <c r="BN94" s="944"/>
      <c r="BO94" s="1383"/>
      <c r="BP94" s="1383"/>
      <c r="BQ94" s="28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944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944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</row>
    <row r="95" spans="1:269" ht="19.2" x14ac:dyDescent="0.3">
      <c r="A95" s="1414" t="s">
        <v>405</v>
      </c>
      <c r="B95" s="1403" t="s">
        <v>138</v>
      </c>
      <c r="C95" s="1438" t="s">
        <v>429</v>
      </c>
      <c r="D95" s="582"/>
      <c r="E95" s="361">
        <v>2</v>
      </c>
      <c r="F95" s="96"/>
      <c r="G95" s="378" t="str">
        <f t="shared" si="463"/>
        <v/>
      </c>
      <c r="H95" s="1220">
        <f t="shared" ref="H95" si="496">SUM(E95:G95)</f>
        <v>2</v>
      </c>
      <c r="I95" s="609"/>
      <c r="J95" s="609"/>
      <c r="K95" s="609"/>
      <c r="L95" s="609"/>
      <c r="M95" s="291"/>
      <c r="N95" s="291"/>
      <c r="O95" s="291"/>
      <c r="P95" s="291"/>
      <c r="Q95" s="291"/>
      <c r="R95" s="291"/>
      <c r="S95" s="291"/>
      <c r="T95" s="603"/>
      <c r="U95" s="603"/>
      <c r="V95" s="603"/>
      <c r="W95" s="379"/>
      <c r="X95" s="379"/>
      <c r="Y95" s="1186">
        <f t="shared" ref="Y95" si="497">SUM(I95:X95)</f>
        <v>0</v>
      </c>
      <c r="Z95" s="399" t="str">
        <f t="shared" ref="Z95" si="498">IF(Y95=0,"-",IF(Y95&lt;4,"Točno!",IF(Y95&gt;4,"Previše sati!","Netočno!")))</f>
        <v>-</v>
      </c>
      <c r="AA95" s="227"/>
      <c r="AB95" s="1214">
        <f t="shared" ref="AB95" si="499">(H95+Y95+AA95)</f>
        <v>2</v>
      </c>
      <c r="AC95" s="147" t="str">
        <f t="shared" si="468"/>
        <v>Nepuno!</v>
      </c>
      <c r="AD95" s="291"/>
      <c r="AE95" s="291">
        <v>1</v>
      </c>
      <c r="AF95" s="291"/>
      <c r="AG95" s="291"/>
      <c r="AH95" s="291"/>
      <c r="AI95" s="609"/>
      <c r="AJ95" s="609"/>
      <c r="AK95" s="609"/>
      <c r="AL95" s="291"/>
      <c r="AM95" s="291"/>
      <c r="AN95" s="291"/>
      <c r="AO95" s="291"/>
      <c r="AP95" s="291"/>
      <c r="AQ95" s="291"/>
      <c r="AR95" s="291"/>
      <c r="AS95" s="305"/>
      <c r="AT95" s="305"/>
      <c r="AU95" s="291"/>
      <c r="AV95" s="381">
        <f t="shared" si="469"/>
        <v>1</v>
      </c>
      <c r="AW95" s="382">
        <f t="shared" si="470"/>
        <v>0</v>
      </c>
      <c r="AX95" s="152" t="str">
        <f t="shared" si="471"/>
        <v>Previše sati!</v>
      </c>
      <c r="AY95" s="296">
        <f t="shared" si="472"/>
        <v>-1</v>
      </c>
      <c r="AZ95" s="1288">
        <f t="shared" si="473"/>
        <v>3</v>
      </c>
      <c r="BA95" s="1247">
        <f t="shared" ref="BA95" si="500">(E95+F95)*30/60</f>
        <v>1</v>
      </c>
      <c r="BB95" s="404">
        <f t="shared" ref="BB95" si="501">CEILING(BA95, 0.5)</f>
        <v>1</v>
      </c>
      <c r="BC95" s="383" t="str">
        <f t="shared" ref="BC95" si="502">IF(ISBLANK(D95),"0",2)</f>
        <v>0</v>
      </c>
      <c r="BD95" s="156">
        <f t="shared" ref="BD95" si="503">(W95+AS95)</f>
        <v>0</v>
      </c>
      <c r="BE95" s="156">
        <f t="shared" ref="BE95" si="504">(AT95+X95)</f>
        <v>0</v>
      </c>
      <c r="BF95" s="310">
        <f t="shared" ref="BF95" si="505">IF(AZ95=0,"-",BH95-AZ95-BB95-BC95-BD95-BE95-AY95)</f>
        <v>1</v>
      </c>
      <c r="BG95" s="158">
        <f t="shared" ref="BG95" si="506">IF(AB95=0,"0",BH95-AZ95-AY95)</f>
        <v>2</v>
      </c>
      <c r="BH95" s="159">
        <f t="shared" si="481"/>
        <v>4</v>
      </c>
      <c r="BI95" s="1289">
        <f t="shared" si="482"/>
        <v>5</v>
      </c>
      <c r="BJ95" s="384">
        <f t="shared" si="483"/>
        <v>2</v>
      </c>
      <c r="BK95" s="1236" t="str">
        <f t="shared" si="484"/>
        <v>NEPUNO</v>
      </c>
      <c r="BL95" s="385"/>
      <c r="BM95" s="380"/>
      <c r="BN95" s="380"/>
      <c r="BO95" s="380"/>
      <c r="BP95" s="1384"/>
      <c r="BQ95" s="1385"/>
      <c r="BR95" s="364"/>
      <c r="BS95" s="365"/>
      <c r="BT95" s="366"/>
      <c r="BU95" s="367">
        <f>SUM(BR95:BT95)</f>
        <v>0</v>
      </c>
      <c r="BV95" s="368"/>
      <c r="BW95" s="368"/>
      <c r="BX95" s="368"/>
      <c r="BY95" s="369">
        <f>SUM(BV95:BX95)</f>
        <v>0</v>
      </c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950"/>
      <c r="CK95" s="39"/>
      <c r="CL95" s="1174"/>
      <c r="CM95" s="1174"/>
      <c r="CN95" s="1175"/>
      <c r="CO95" s="1176"/>
      <c r="CP95" s="1177"/>
      <c r="CQ95" s="1177"/>
      <c r="CR95" s="1177"/>
      <c r="CS95" s="1178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950"/>
      <c r="DE95" s="39"/>
      <c r="DF95" s="1174"/>
      <c r="DG95" s="1174"/>
      <c r="DH95" s="1175"/>
      <c r="DI95" s="1176"/>
      <c r="DJ95" s="1177"/>
      <c r="DK95" s="1177"/>
      <c r="DL95" s="1177"/>
      <c r="DM95" s="1178"/>
      <c r="DN95" s="39"/>
      <c r="DO95" s="39"/>
      <c r="DP95" s="39"/>
      <c r="DQ95" s="39"/>
      <c r="DR95" s="39"/>
      <c r="DS95" s="39"/>
      <c r="DT95" s="39"/>
      <c r="DU95" s="39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</row>
    <row r="96" spans="1:269" ht="19.2" x14ac:dyDescent="0.3">
      <c r="A96" s="1414" t="s">
        <v>406</v>
      </c>
      <c r="B96" s="1403" t="s">
        <v>142</v>
      </c>
      <c r="C96" s="1515" t="s">
        <v>481</v>
      </c>
      <c r="D96" s="582"/>
      <c r="E96" s="361">
        <v>10</v>
      </c>
      <c r="F96" s="96"/>
      <c r="G96" s="378" t="str">
        <f t="shared" si="463"/>
        <v/>
      </c>
      <c r="H96" s="1220">
        <f t="shared" ref="H96:H97" si="507">SUM(E96:G96)</f>
        <v>10</v>
      </c>
      <c r="I96" s="609"/>
      <c r="J96" s="609"/>
      <c r="K96" s="609"/>
      <c r="L96" s="609"/>
      <c r="M96" s="291"/>
      <c r="N96" s="291"/>
      <c r="O96" s="291"/>
      <c r="P96" s="291"/>
      <c r="Q96" s="291"/>
      <c r="R96" s="291"/>
      <c r="S96" s="291"/>
      <c r="T96" s="603"/>
      <c r="U96" s="603"/>
      <c r="V96" s="603"/>
      <c r="W96" s="379"/>
      <c r="X96" s="379"/>
      <c r="Y96" s="1186">
        <f t="shared" ref="Y96:Y97" si="508">SUM(I96:X96)</f>
        <v>0</v>
      </c>
      <c r="Z96" s="399" t="str">
        <f t="shared" ref="Z96:Z97" si="509">IF(Y96=0,"-",IF(Y96&lt;4,"Točno!",IF(Y96&gt;4,"Previše sati!","Netočno!")))</f>
        <v>-</v>
      </c>
      <c r="AA96" s="227"/>
      <c r="AB96" s="1214">
        <f t="shared" ref="AB96:AB97" si="510">(H96+Y96+AA96)</f>
        <v>10</v>
      </c>
      <c r="AC96" s="147" t="str">
        <f t="shared" si="468"/>
        <v>Nepuno!</v>
      </c>
      <c r="AD96" s="291">
        <v>2</v>
      </c>
      <c r="AE96" s="291"/>
      <c r="AF96" s="291">
        <v>1</v>
      </c>
      <c r="AG96" s="291"/>
      <c r="AH96" s="291"/>
      <c r="AI96" s="609"/>
      <c r="AJ96" s="609"/>
      <c r="AK96" s="609"/>
      <c r="AL96" s="291"/>
      <c r="AM96" s="291"/>
      <c r="AN96" s="291"/>
      <c r="AO96" s="291"/>
      <c r="AP96" s="291"/>
      <c r="AQ96" s="291"/>
      <c r="AR96" s="291"/>
      <c r="AS96" s="305"/>
      <c r="AT96" s="305"/>
      <c r="AU96" s="291"/>
      <c r="AV96" s="381">
        <f t="shared" si="469"/>
        <v>3</v>
      </c>
      <c r="AW96" s="382">
        <f t="shared" si="470"/>
        <v>2</v>
      </c>
      <c r="AX96" s="152" t="str">
        <f t="shared" si="471"/>
        <v>Previše sati!</v>
      </c>
      <c r="AY96" s="296">
        <f t="shared" si="472"/>
        <v>-1</v>
      </c>
      <c r="AZ96" s="1288">
        <f t="shared" si="473"/>
        <v>13</v>
      </c>
      <c r="BA96" s="1247">
        <f t="shared" ref="BA96:BA97" si="511">(E96+F96)*30/60</f>
        <v>5</v>
      </c>
      <c r="BB96" s="404">
        <f t="shared" ref="BB96:BB97" si="512">CEILING(BA96, 0.5)</f>
        <v>5</v>
      </c>
      <c r="BC96" s="383" t="str">
        <f t="shared" ref="BC96:BC97" si="513">IF(ISBLANK(D96),"0",2)</f>
        <v>0</v>
      </c>
      <c r="BD96" s="156">
        <f t="shared" ref="BD96:BD97" si="514">(W96+AS96)</f>
        <v>0</v>
      </c>
      <c r="BE96" s="156">
        <f t="shared" ref="BE96:BE97" si="515">(AT96+X96)</f>
        <v>0</v>
      </c>
      <c r="BF96" s="310">
        <f t="shared" ref="BF96:BF97" si="516">IF(AZ96=0,"-",BH96-AZ96-BB96-BC96-BD96-BE96-AY96)</f>
        <v>3</v>
      </c>
      <c r="BG96" s="158">
        <v>7</v>
      </c>
      <c r="BH96" s="159">
        <f t="shared" si="481"/>
        <v>20</v>
      </c>
      <c r="BI96" s="1289">
        <f t="shared" si="482"/>
        <v>20</v>
      </c>
      <c r="BJ96" s="384">
        <f t="shared" si="483"/>
        <v>12</v>
      </c>
      <c r="BK96" s="1236" t="str">
        <f t="shared" si="484"/>
        <v>NEPUNO</v>
      </c>
      <c r="BL96" s="385"/>
      <c r="BM96" s="380"/>
      <c r="BN96" s="380"/>
      <c r="BO96" s="380"/>
      <c r="BP96" s="1384"/>
      <c r="BQ96" s="1385"/>
      <c r="BR96" s="364"/>
      <c r="BS96" s="365"/>
      <c r="BT96" s="366"/>
      <c r="BU96" s="367">
        <f>SUM(BR96:BT96)</f>
        <v>0</v>
      </c>
      <c r="BV96" s="368"/>
      <c r="BW96" s="368"/>
      <c r="BX96" s="368"/>
      <c r="BY96" s="369">
        <f>SUM(BV96:BX96)</f>
        <v>0</v>
      </c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950"/>
      <c r="CK96" s="39"/>
      <c r="CL96" s="1174"/>
      <c r="CM96" s="1174"/>
      <c r="CN96" s="1175"/>
      <c r="CO96" s="1176"/>
      <c r="CP96" s="1177"/>
      <c r="CQ96" s="1177"/>
      <c r="CR96" s="1177"/>
      <c r="CS96" s="1178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950"/>
      <c r="DE96" s="39"/>
      <c r="DF96" s="1174"/>
      <c r="DG96" s="1174"/>
      <c r="DH96" s="1175"/>
      <c r="DI96" s="1176"/>
      <c r="DJ96" s="1177"/>
      <c r="DK96" s="1177"/>
      <c r="DL96" s="1177"/>
      <c r="DM96" s="1178"/>
      <c r="DN96" s="39"/>
      <c r="DO96" s="39"/>
      <c r="DP96" s="39"/>
      <c r="DQ96" s="39"/>
      <c r="DR96" s="39"/>
      <c r="DS96" s="39"/>
      <c r="DT96" s="39"/>
      <c r="DU96" s="39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</row>
    <row r="97" spans="1:269" ht="19.2" x14ac:dyDescent="0.3">
      <c r="A97" s="1414" t="s">
        <v>407</v>
      </c>
      <c r="B97" s="1501" t="s">
        <v>142</v>
      </c>
      <c r="C97" s="1510" t="s">
        <v>482</v>
      </c>
      <c r="D97" s="1213" t="s">
        <v>441</v>
      </c>
      <c r="E97" s="361">
        <v>20</v>
      </c>
      <c r="F97" s="96"/>
      <c r="G97" s="378">
        <f t="shared" si="463"/>
        <v>2</v>
      </c>
      <c r="H97" s="1220">
        <f t="shared" si="507"/>
        <v>22</v>
      </c>
      <c r="I97" s="609"/>
      <c r="J97" s="609"/>
      <c r="K97" s="609"/>
      <c r="L97" s="609"/>
      <c r="M97" s="291"/>
      <c r="N97" s="291"/>
      <c r="O97" s="291">
        <v>1</v>
      </c>
      <c r="P97" s="291"/>
      <c r="Q97" s="291"/>
      <c r="R97" s="291"/>
      <c r="S97" s="291"/>
      <c r="T97" s="603"/>
      <c r="U97" s="603"/>
      <c r="V97" s="603"/>
      <c r="W97" s="379"/>
      <c r="X97" s="379"/>
      <c r="Y97" s="1186">
        <f t="shared" si="508"/>
        <v>1</v>
      </c>
      <c r="Z97" s="399" t="str">
        <f t="shared" si="509"/>
        <v>Točno!</v>
      </c>
      <c r="AA97" s="227"/>
      <c r="AB97" s="1214">
        <f t="shared" si="510"/>
        <v>23</v>
      </c>
      <c r="AC97" s="147" t="str">
        <f t="shared" si="468"/>
        <v>Previše sati!</v>
      </c>
      <c r="AD97" s="291"/>
      <c r="AE97" s="291">
        <v>1</v>
      </c>
      <c r="AF97" s="291"/>
      <c r="AG97" s="291"/>
      <c r="AH97" s="291"/>
      <c r="AI97" s="609"/>
      <c r="AJ97" s="609"/>
      <c r="AK97" s="609"/>
      <c r="AL97" s="291"/>
      <c r="AM97" s="291"/>
      <c r="AN97" s="291"/>
      <c r="AO97" s="291"/>
      <c r="AP97" s="291"/>
      <c r="AQ97" s="291"/>
      <c r="AR97" s="291"/>
      <c r="AS97" s="305"/>
      <c r="AT97" s="305"/>
      <c r="AU97" s="291"/>
      <c r="AV97" s="381">
        <f t="shared" si="469"/>
        <v>1</v>
      </c>
      <c r="AW97" s="382">
        <f t="shared" si="470"/>
        <v>1</v>
      </c>
      <c r="AX97" s="152" t="str">
        <f t="shared" si="471"/>
        <v>Točno!"</v>
      </c>
      <c r="AY97" s="296">
        <f t="shared" si="472"/>
        <v>0</v>
      </c>
      <c r="AZ97" s="1288">
        <f t="shared" si="473"/>
        <v>24</v>
      </c>
      <c r="BA97" s="1247">
        <f t="shared" si="511"/>
        <v>10</v>
      </c>
      <c r="BB97" s="404">
        <f t="shared" si="512"/>
        <v>10</v>
      </c>
      <c r="BC97" s="383">
        <f t="shared" si="513"/>
        <v>2</v>
      </c>
      <c r="BD97" s="156">
        <f t="shared" si="514"/>
        <v>0</v>
      </c>
      <c r="BE97" s="156">
        <f t="shared" si="515"/>
        <v>0</v>
      </c>
      <c r="BF97" s="310">
        <f t="shared" si="516"/>
        <v>4</v>
      </c>
      <c r="BG97" s="158">
        <f t="shared" ref="BG97" si="517">IF(AB97=0,"0",BH97-AZ97-AY97)</f>
        <v>16</v>
      </c>
      <c r="BH97" s="159" t="str">
        <f t="shared" si="481"/>
        <v>40</v>
      </c>
      <c r="BI97" s="1289">
        <v>41</v>
      </c>
      <c r="BJ97" s="384">
        <f t="shared" si="483"/>
        <v>24</v>
      </c>
      <c r="BK97" s="1236" t="str">
        <f t="shared" si="484"/>
        <v>PREKOVREMENO</v>
      </c>
      <c r="BL97" s="385"/>
      <c r="BM97" s="380"/>
      <c r="BN97" s="944"/>
      <c r="BO97" s="1383"/>
      <c r="BP97" s="1383"/>
      <c r="BQ97" s="28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944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944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</row>
    <row r="98" spans="1:269" x14ac:dyDescent="0.3">
      <c r="A98" s="1414" t="s">
        <v>408</v>
      </c>
      <c r="B98" s="1501" t="s">
        <v>142</v>
      </c>
      <c r="C98" s="1510" t="s">
        <v>483</v>
      </c>
      <c r="D98" s="1213"/>
      <c r="E98" s="361">
        <v>18</v>
      </c>
      <c r="F98" s="96"/>
      <c r="G98" s="378" t="str">
        <f t="shared" si="463"/>
        <v/>
      </c>
      <c r="H98" s="1220">
        <f t="shared" ref="H98" si="518">SUM(E98:G98)</f>
        <v>18</v>
      </c>
      <c r="I98" s="609"/>
      <c r="J98" s="609"/>
      <c r="K98" s="609"/>
      <c r="L98" s="609"/>
      <c r="M98" s="291"/>
      <c r="N98" s="291"/>
      <c r="O98" s="291"/>
      <c r="P98" s="291"/>
      <c r="Q98" s="291"/>
      <c r="R98" s="291"/>
      <c r="S98" s="291"/>
      <c r="T98" s="603"/>
      <c r="U98" s="603"/>
      <c r="V98" s="603"/>
      <c r="W98" s="379">
        <v>3</v>
      </c>
      <c r="X98" s="379"/>
      <c r="Y98" s="1186">
        <f t="shared" ref="Y98" si="519">SUM(I98:X98)</f>
        <v>3</v>
      </c>
      <c r="Z98" s="399" t="str">
        <f t="shared" ref="Z98" si="520">IF(Y98=0,"-",IF(Y98&lt;4,"Točno!",IF(Y98&gt;4,"Previše sati!","Netočno!")))</f>
        <v>Točno!</v>
      </c>
      <c r="AA98" s="227"/>
      <c r="AB98" s="1214">
        <f t="shared" ref="AB98" si="521">(H98+Y98+AA98)</f>
        <v>21</v>
      </c>
      <c r="AC98" s="147" t="str">
        <f t="shared" si="468"/>
        <v>Puno!</v>
      </c>
      <c r="AD98" s="291">
        <v>1</v>
      </c>
      <c r="AE98" s="291">
        <v>1</v>
      </c>
      <c r="AF98" s="291">
        <v>1</v>
      </c>
      <c r="AG98" s="291"/>
      <c r="AH98" s="291"/>
      <c r="AI98" s="609"/>
      <c r="AJ98" s="609"/>
      <c r="AK98" s="609"/>
      <c r="AL98" s="291"/>
      <c r="AM98" s="291"/>
      <c r="AN98" s="291"/>
      <c r="AO98" s="291"/>
      <c r="AP98" s="291"/>
      <c r="AQ98" s="291"/>
      <c r="AR98" s="291"/>
      <c r="AS98" s="305"/>
      <c r="AT98" s="305"/>
      <c r="AU98" s="291"/>
      <c r="AV98" s="381">
        <f t="shared" si="469"/>
        <v>3</v>
      </c>
      <c r="AW98" s="382">
        <f t="shared" si="470"/>
        <v>3</v>
      </c>
      <c r="AX98" s="152" t="str">
        <f t="shared" si="471"/>
        <v>Točno!"</v>
      </c>
      <c r="AY98" s="296">
        <f t="shared" si="472"/>
        <v>0</v>
      </c>
      <c r="AZ98" s="1288">
        <f t="shared" si="473"/>
        <v>24</v>
      </c>
      <c r="BA98" s="1247">
        <f t="shared" ref="BA98" si="522">(E98+F98)*30/60</f>
        <v>9</v>
      </c>
      <c r="BB98" s="404">
        <f t="shared" ref="BB98" si="523">CEILING(BA98, 0.5)</f>
        <v>9</v>
      </c>
      <c r="BC98" s="383" t="str">
        <f t="shared" ref="BC98" si="524">IF(ISBLANK(D98),"0",2)</f>
        <v>0</v>
      </c>
      <c r="BD98" s="156">
        <f t="shared" ref="BD98" si="525">(W98+AS98)</f>
        <v>3</v>
      </c>
      <c r="BE98" s="156">
        <f t="shared" ref="BE98" si="526">(AT98+X98)</f>
        <v>0</v>
      </c>
      <c r="BF98" s="310">
        <f t="shared" ref="BF98" si="527">IF(AZ98=0,"-",BH98-AZ98-BB98-BC98-BD98-BE98-AY98)</f>
        <v>4</v>
      </c>
      <c r="BG98" s="158">
        <f t="shared" ref="BG98" si="528">IF(AB98=0,"0",BH98-AZ98-AY98)</f>
        <v>16</v>
      </c>
      <c r="BH98" s="159" t="str">
        <f t="shared" si="481"/>
        <v>40</v>
      </c>
      <c r="BI98" s="1289">
        <f t="shared" si="482"/>
        <v>40</v>
      </c>
      <c r="BJ98" s="384">
        <f t="shared" si="483"/>
        <v>24</v>
      </c>
      <c r="BK98" s="1236" t="str">
        <f t="shared" si="484"/>
        <v>PUNO</v>
      </c>
      <c r="BL98" s="385"/>
      <c r="BM98" s="380"/>
      <c r="BN98" s="944"/>
      <c r="BO98" s="1383"/>
      <c r="BP98" s="1383"/>
      <c r="BQ98" s="28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944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944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</row>
    <row r="99" spans="1:269" ht="23.25" customHeight="1" x14ac:dyDescent="0.3">
      <c r="A99" s="1428"/>
      <c r="B99" s="459"/>
      <c r="C99" s="1516"/>
      <c r="D99" s="22"/>
      <c r="E99" s="35"/>
      <c r="F99" s="35"/>
      <c r="G99" s="35"/>
      <c r="H99" s="1219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174"/>
      <c r="Y99" s="174"/>
      <c r="Z99" s="174"/>
      <c r="AA99" s="35"/>
      <c r="AB99" s="35"/>
      <c r="AC99" s="391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1261"/>
      <c r="BA99" s="35"/>
      <c r="BB99" s="35"/>
      <c r="BC99" s="35"/>
      <c r="BD99" s="35"/>
      <c r="BE99" s="35"/>
      <c r="BF99" s="35"/>
      <c r="BG99" s="35"/>
      <c r="BH99" s="35"/>
      <c r="BI99" s="392"/>
      <c r="BJ99" s="35"/>
      <c r="BK99" s="391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35"/>
      <c r="DW99" s="35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  <c r="IY99" s="3"/>
      <c r="IZ99" s="3"/>
      <c r="JA99" s="3"/>
      <c r="JB99" s="3"/>
      <c r="JC99" s="3"/>
      <c r="JD99" s="3"/>
      <c r="JE99" s="3"/>
      <c r="JF99" s="3"/>
      <c r="JG99" s="3"/>
      <c r="JH99" s="3"/>
      <c r="JI99" s="3"/>
    </row>
    <row r="100" spans="1:269" s="39" customFormat="1" ht="21" customHeight="1" x14ac:dyDescent="0.3">
      <c r="A100" s="1415" t="s">
        <v>516</v>
      </c>
      <c r="B100" s="1502" t="s">
        <v>146</v>
      </c>
      <c r="C100" s="1510" t="s">
        <v>519</v>
      </c>
      <c r="D100" s="1213" t="s">
        <v>517</v>
      </c>
      <c r="E100" s="348">
        <v>12</v>
      </c>
      <c r="F100" s="394"/>
      <c r="G100" s="395">
        <f>IF(ISBLANK(D100),"",2)</f>
        <v>2</v>
      </c>
      <c r="H100" s="1220">
        <f t="shared" ref="H100" si="529">SUM(E100:G100)</f>
        <v>14</v>
      </c>
      <c r="I100" s="612"/>
      <c r="J100" s="612"/>
      <c r="K100" s="396"/>
      <c r="L100" s="612"/>
      <c r="M100" s="396"/>
      <c r="N100" s="396"/>
      <c r="O100" s="396"/>
      <c r="P100" s="396"/>
      <c r="Q100" s="396"/>
      <c r="R100" s="396"/>
      <c r="S100" s="396"/>
      <c r="T100" s="603"/>
      <c r="U100" s="603"/>
      <c r="V100" s="603"/>
      <c r="W100" s="397"/>
      <c r="X100" s="410"/>
      <c r="Y100" s="1186">
        <f t="shared" ref="Y100" si="530">SUM(I100:X100)</f>
        <v>0</v>
      </c>
      <c r="Z100" s="399" t="str">
        <f t="shared" ref="Z100" si="531">IF(Y100=0,"-",IF(Y100&lt;4,"Točno!",IF(Y100&gt;4,"Previše sati!","Netočno!")))</f>
        <v>-</v>
      </c>
      <c r="AA100" s="227"/>
      <c r="AB100" s="1214">
        <f t="shared" ref="AB100" si="532">(H100+Y100+AA100)</f>
        <v>14</v>
      </c>
      <c r="AC100" s="399" t="str">
        <f>IF(AB100=0,"-",IF(AB100&lt;18,"Nepuno!",IF(AB100&gt;22,"Previše sati!","Puno!")))</f>
        <v>Nepuno!</v>
      </c>
      <c r="AD100" s="291"/>
      <c r="AE100" s="348"/>
      <c r="AF100" s="411">
        <v>2</v>
      </c>
      <c r="AG100" s="348"/>
      <c r="AH100" s="348"/>
      <c r="AI100" s="613"/>
      <c r="AJ100" s="613"/>
      <c r="AK100" s="613"/>
      <c r="AL100" s="348"/>
      <c r="AM100" s="348"/>
      <c r="AN100" s="348"/>
      <c r="AO100" s="348"/>
      <c r="AP100" s="348"/>
      <c r="AQ100" s="348"/>
      <c r="AR100" s="348"/>
      <c r="AS100" s="149"/>
      <c r="AT100" s="149"/>
      <c r="AU100" s="348"/>
      <c r="AV100" s="412">
        <f>(AD100+AE100+AF100+AG100+AH100+AJ100+AL100+AN100+AO100+AP100+AS100+AT100+AU100)</f>
        <v>2</v>
      </c>
      <c r="AW100" s="402">
        <f>(BJ100-AB100)</f>
        <v>3</v>
      </c>
      <c r="AX100" s="403" t="str">
        <f>IF(AV100&lt;1,"Netočno!",IF(AV100&lt;AW100,"Premalo sati!",IF(AV100&gt;AW100,"Previše sati!","Točno!""")))</f>
        <v>Premalo sati!</v>
      </c>
      <c r="AY100" s="296">
        <f>(AW100-AV100)</f>
        <v>1</v>
      </c>
      <c r="AZ100" s="1288">
        <f>(AB100+AV100)</f>
        <v>16</v>
      </c>
      <c r="BA100" s="1247">
        <f>(E100+F100)*30/60</f>
        <v>6</v>
      </c>
      <c r="BB100" s="404">
        <f>CEILING(BA100, 0.5)</f>
        <v>6</v>
      </c>
      <c r="BC100" s="405">
        <f>IF(ISBLANK(D100),"0",2)</f>
        <v>2</v>
      </c>
      <c r="BD100" s="115">
        <f>(W100+AS100)</f>
        <v>0</v>
      </c>
      <c r="BE100" s="115">
        <f>(AT100+X100)</f>
        <v>0</v>
      </c>
      <c r="BF100" s="243">
        <f>IF(AZ100=0,"-",BH100-AZ100-BB100-BC100-BD100-BE100-AY100)</f>
        <v>3</v>
      </c>
      <c r="BG100" s="244">
        <f>IF(AB100=0,"0",BH100-AZ100-AY100)</f>
        <v>11</v>
      </c>
      <c r="BH100" s="230">
        <f>IF(AB100=0,"-",IF(AB100&gt;17,"40",AB100*40/20))</f>
        <v>28</v>
      </c>
      <c r="BI100" s="1289">
        <f>IF(BH100=0,"-",AZ100+BG100)</f>
        <v>27</v>
      </c>
      <c r="BJ100" s="406">
        <f>ROUND(24*BH100/40,0)</f>
        <v>17</v>
      </c>
      <c r="BK100" s="1236" t="str">
        <f>IF(BI100=0,"0",IF(BI100&gt;40,"PREKOVREMENO",IF(BI100=40,"PUNO","NEPUNO")))</f>
        <v>NEPUNO</v>
      </c>
      <c r="BL100" s="385"/>
      <c r="BM100" s="944"/>
      <c r="BN100" s="944"/>
      <c r="BO100" s="413"/>
      <c r="BP100" s="413"/>
      <c r="CF100" s="3"/>
      <c r="CG100" s="3"/>
      <c r="CH100" s="3"/>
      <c r="CJ100" s="413"/>
      <c r="DD100" s="413"/>
      <c r="DV100" s="3"/>
      <c r="DW100" s="3"/>
    </row>
    <row r="101" spans="1:269" s="39" customFormat="1" ht="20.399999999999999" customHeight="1" x14ac:dyDescent="0.3">
      <c r="A101" s="1415" t="s">
        <v>515</v>
      </c>
      <c r="B101" s="1502" t="s">
        <v>146</v>
      </c>
      <c r="C101" s="1508" t="s">
        <v>520</v>
      </c>
      <c r="D101" s="1213"/>
      <c r="E101" s="348">
        <v>20</v>
      </c>
      <c r="F101" s="394"/>
      <c r="G101" s="395" t="str">
        <f>IF(ISBLANK(D101),"",2)</f>
        <v/>
      </c>
      <c r="H101" s="1220">
        <f t="shared" ref="H101:H102" si="533">SUM(E101:G101)</f>
        <v>20</v>
      </c>
      <c r="I101" s="612"/>
      <c r="J101" s="612"/>
      <c r="K101" s="396">
        <v>1</v>
      </c>
      <c r="L101" s="612"/>
      <c r="M101" s="396">
        <v>1</v>
      </c>
      <c r="N101" s="396"/>
      <c r="O101" s="396"/>
      <c r="P101" s="396"/>
      <c r="Q101" s="396"/>
      <c r="R101" s="396"/>
      <c r="S101" s="396"/>
      <c r="T101" s="603"/>
      <c r="U101" s="603"/>
      <c r="V101" s="603"/>
      <c r="W101" s="397"/>
      <c r="X101" s="410"/>
      <c r="Y101" s="1186">
        <f t="shared" ref="Y101:Y102" si="534">SUM(I101:X101)</f>
        <v>2</v>
      </c>
      <c r="Z101" s="399" t="str">
        <f t="shared" ref="Z101:Z102" si="535">IF(Y101=0,"-",IF(Y101&lt;4,"Točno!",IF(Y101&gt;4,"Previše sati!","Netočno!")))</f>
        <v>Točno!</v>
      </c>
      <c r="AA101" s="227"/>
      <c r="AB101" s="1214">
        <f t="shared" ref="AB101:AB102" si="536">(H101+Y101+AA101)</f>
        <v>22</v>
      </c>
      <c r="AC101" s="399" t="str">
        <f>IF(AB101=0,"-",IF(AB101&lt;18,"Nepuno!",IF(AB101&gt;22,"Previše sati!","Puno!")))</f>
        <v>Puno!</v>
      </c>
      <c r="AD101" s="291"/>
      <c r="AE101" s="348"/>
      <c r="AF101" s="411">
        <v>2</v>
      </c>
      <c r="AG101" s="348"/>
      <c r="AH101" s="348"/>
      <c r="AI101" s="613"/>
      <c r="AJ101" s="613"/>
      <c r="AK101" s="613"/>
      <c r="AL101" s="348"/>
      <c r="AM101" s="348"/>
      <c r="AN101" s="348"/>
      <c r="AO101" s="348"/>
      <c r="AP101" s="348"/>
      <c r="AQ101" s="348"/>
      <c r="AR101" s="348"/>
      <c r="AS101" s="149"/>
      <c r="AT101" s="149"/>
      <c r="AU101" s="348"/>
      <c r="AV101" s="412">
        <f>(AD101+AE101+AF101+AG101+AH101+AJ101+AL101+AN101+AO101+AP101+AS101+AT101+AU101)</f>
        <v>2</v>
      </c>
      <c r="AW101" s="402">
        <f>(BJ101-AB101)</f>
        <v>2</v>
      </c>
      <c r="AX101" s="403" t="str">
        <f>IF(AV101&lt;1,"Netočno!",IF(AV101&lt;AW101,"Premalo sati!",IF(AV101&gt;AW101,"Previše sati!","Točno!""")))</f>
        <v>Točno!"</v>
      </c>
      <c r="AY101" s="296">
        <f>(AW101-AV101)</f>
        <v>0</v>
      </c>
      <c r="AZ101" s="1288">
        <f>(AB101+AV101)</f>
        <v>24</v>
      </c>
      <c r="BA101" s="1247">
        <f>(E101+F101)*30/60</f>
        <v>10</v>
      </c>
      <c r="BB101" s="404">
        <f>CEILING(BA101, 0.5)</f>
        <v>10</v>
      </c>
      <c r="BC101" s="405" t="str">
        <f>IF(ISBLANK(D101),"0",2)</f>
        <v>0</v>
      </c>
      <c r="BD101" s="115">
        <f>(W101+AS101)</f>
        <v>0</v>
      </c>
      <c r="BE101" s="115">
        <f>(AT101+X101)</f>
        <v>0</v>
      </c>
      <c r="BF101" s="243">
        <f>IF(AZ101=0,"-",BH101-AZ101-BB101-BC101-BD101-BE101-AY101)</f>
        <v>6</v>
      </c>
      <c r="BG101" s="244">
        <f>IF(AB101=0,"0",BH101-AZ101-AY101)</f>
        <v>16</v>
      </c>
      <c r="BH101" s="230" t="str">
        <f>IF(AB101=0,"-",IF(AB101&gt;17,"40",AB101*40/20))</f>
        <v>40</v>
      </c>
      <c r="BI101" s="1289">
        <f>IF(BH101=0,"-",AZ101+BG101)</f>
        <v>40</v>
      </c>
      <c r="BJ101" s="406">
        <f>ROUND(24*BH101/40,0)</f>
        <v>24</v>
      </c>
      <c r="BK101" s="1236" t="str">
        <f>IF(BI101=0,"0",IF(BI101&gt;40,"PREKOVREMENO",IF(BI101=40,"PUNO","NEPUNO")))</f>
        <v>PUNO</v>
      </c>
      <c r="BL101" s="385"/>
      <c r="BM101" s="944"/>
      <c r="BN101" s="944"/>
      <c r="BO101" s="413"/>
      <c r="BP101" s="413"/>
      <c r="CF101" s="3"/>
      <c r="CG101" s="3"/>
      <c r="CH101" s="3"/>
      <c r="CJ101" s="413"/>
      <c r="DD101" s="413"/>
      <c r="DV101" s="3"/>
      <c r="DW101" s="3"/>
    </row>
    <row r="102" spans="1:269" x14ac:dyDescent="0.3">
      <c r="A102" s="1415" t="s">
        <v>412</v>
      </c>
      <c r="B102" s="1501" t="s">
        <v>146</v>
      </c>
      <c r="C102" s="1512" t="s">
        <v>518</v>
      </c>
      <c r="D102" s="1213" t="s">
        <v>442</v>
      </c>
      <c r="E102" s="361">
        <v>16</v>
      </c>
      <c r="F102" s="96"/>
      <c r="G102" s="378">
        <f>IF(ISBLANK(D102),"",2)</f>
        <v>2</v>
      </c>
      <c r="H102" s="1220">
        <f t="shared" si="533"/>
        <v>18</v>
      </c>
      <c r="I102" s="609"/>
      <c r="J102" s="609"/>
      <c r="K102" s="1553">
        <v>2</v>
      </c>
      <c r="L102" s="609"/>
      <c r="M102" s="291"/>
      <c r="N102" s="291"/>
      <c r="O102" s="291"/>
      <c r="P102" s="291"/>
      <c r="Q102" s="291"/>
      <c r="R102" s="291"/>
      <c r="S102" s="291"/>
      <c r="T102" s="603"/>
      <c r="U102" s="603"/>
      <c r="V102" s="603"/>
      <c r="W102" s="379"/>
      <c r="X102" s="379">
        <v>2</v>
      </c>
      <c r="Y102" s="1186">
        <f t="shared" si="534"/>
        <v>4</v>
      </c>
      <c r="Z102" s="399" t="str">
        <f t="shared" si="535"/>
        <v>Netočno!</v>
      </c>
      <c r="AA102" s="227"/>
      <c r="AB102" s="1214">
        <f t="shared" si="536"/>
        <v>22</v>
      </c>
      <c r="AC102" s="147" t="str">
        <f>IF(AB102=0,"-",IF(AB102&lt;18,"Nepuno!",IF(AB102&gt;22,"Previše sati!","Puno!")))</f>
        <v>Puno!</v>
      </c>
      <c r="AD102" s="291"/>
      <c r="AE102" s="291"/>
      <c r="AF102" s="291">
        <v>2</v>
      </c>
      <c r="AG102" s="291"/>
      <c r="AH102" s="291"/>
      <c r="AI102" s="609"/>
      <c r="AJ102" s="609"/>
      <c r="AK102" s="609"/>
      <c r="AL102" s="291"/>
      <c r="AM102" s="291"/>
      <c r="AN102" s="291"/>
      <c r="AO102" s="291"/>
      <c r="AP102" s="291"/>
      <c r="AQ102" s="291"/>
      <c r="AR102" s="291"/>
      <c r="AS102" s="305"/>
      <c r="AT102" s="305"/>
      <c r="AU102" s="291"/>
      <c r="AV102" s="381">
        <f>SUM(AD102:AU102)</f>
        <v>2</v>
      </c>
      <c r="AW102" s="382">
        <f>(BJ102-AB102)</f>
        <v>2</v>
      </c>
      <c r="AX102" s="152" t="str">
        <f>IF(AV102&lt;1,"Netočno!",IF(AV102&lt;AW102,"Premalo sati!",IF(AV102&gt;AW102,"Previše sati!","Točno!""")))</f>
        <v>Točno!"</v>
      </c>
      <c r="AY102" s="296">
        <f>(AW102-AV102)</f>
        <v>0</v>
      </c>
      <c r="AZ102" s="1288">
        <f>(AB102+AV102)</f>
        <v>24</v>
      </c>
      <c r="BA102" s="1247">
        <f t="shared" ref="BA102" si="537">(E102+F102)*30/60</f>
        <v>8</v>
      </c>
      <c r="BB102" s="404">
        <f t="shared" ref="BB102" si="538">CEILING(BA102, 0.5)</f>
        <v>8</v>
      </c>
      <c r="BC102" s="383">
        <f t="shared" ref="BC102" si="539">IF(ISBLANK(D102),"0",2)</f>
        <v>2</v>
      </c>
      <c r="BD102" s="156">
        <f t="shared" ref="BD102" si="540">(W102+AS102)</f>
        <v>0</v>
      </c>
      <c r="BE102" s="156">
        <f t="shared" ref="BE102" si="541">(AT102+X102)</f>
        <v>2</v>
      </c>
      <c r="BF102" s="310">
        <f t="shared" ref="BF102" si="542">IF(AZ102=0,"-",BH102-AZ102-BB102-BC102-BD102-BE102-AY102)</f>
        <v>4</v>
      </c>
      <c r="BG102" s="158">
        <f t="shared" ref="BG102" si="543">IF(AB102=0,"0",BH102-AZ102-AY102)</f>
        <v>16</v>
      </c>
      <c r="BH102" s="159" t="str">
        <f>IF(AB102=0,"-",IF(AB102&gt;17,"40",AB102*40/20))</f>
        <v>40</v>
      </c>
      <c r="BI102" s="1289">
        <f>IF(BH102=0,"-",AZ102+BG102)</f>
        <v>40</v>
      </c>
      <c r="BJ102" s="384">
        <f>ROUND(24*BH102/40,0)</f>
        <v>24</v>
      </c>
      <c r="BK102" s="1236" t="str">
        <f>IF(BI102=0,"0",IF(BI102&gt;40,"PREKOVREMENO",IF(BI102=40,"PUNO","NEPUNO")))</f>
        <v>PUNO</v>
      </c>
      <c r="BL102" s="385"/>
      <c r="BM102" s="380"/>
      <c r="BN102" s="380"/>
      <c r="BO102" s="380"/>
      <c r="BP102" s="1384"/>
      <c r="BQ102" s="1385"/>
      <c r="BR102" s="364"/>
      <c r="BS102" s="365"/>
      <c r="BT102" s="366"/>
      <c r="BU102" s="367">
        <f>SUM(BR102:BT102)</f>
        <v>0</v>
      </c>
      <c r="BV102" s="368"/>
      <c r="BW102" s="368"/>
      <c r="BX102" s="368"/>
      <c r="BY102" s="369">
        <f>SUM(BV102:BX102)</f>
        <v>0</v>
      </c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950"/>
      <c r="CK102" s="39"/>
      <c r="CL102" s="1174"/>
      <c r="CM102" s="1174"/>
      <c r="CN102" s="1175"/>
      <c r="CO102" s="1176"/>
      <c r="CP102" s="1177"/>
      <c r="CQ102" s="1177"/>
      <c r="CR102" s="1177"/>
      <c r="CS102" s="1178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950"/>
      <c r="DE102" s="39"/>
      <c r="DF102" s="1174"/>
      <c r="DG102" s="1174"/>
      <c r="DH102" s="1175"/>
      <c r="DI102" s="1176"/>
      <c r="DJ102" s="1177"/>
      <c r="DK102" s="1177"/>
      <c r="DL102" s="1177"/>
      <c r="DM102" s="1178"/>
      <c r="DN102" s="39"/>
      <c r="DO102" s="39"/>
      <c r="DP102" s="39"/>
      <c r="DQ102" s="39"/>
      <c r="DR102" s="39"/>
      <c r="DS102" s="39"/>
      <c r="DT102" s="39"/>
      <c r="DU102" s="39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</row>
    <row r="103" spans="1:269" x14ac:dyDescent="0.2">
      <c r="A103" s="1423"/>
      <c r="B103" s="1398"/>
      <c r="C103" s="1433"/>
      <c r="D103" s="132"/>
      <c r="E103" s="171"/>
      <c r="F103" s="171"/>
      <c r="G103" s="6"/>
      <c r="H103" s="29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124"/>
      <c r="X103" s="124"/>
      <c r="Y103" s="124"/>
      <c r="Z103" s="124"/>
      <c r="AA103" s="6"/>
      <c r="AB103" s="122"/>
      <c r="AC103" s="177"/>
      <c r="AD103" s="6"/>
      <c r="AE103" s="6"/>
      <c r="AF103" s="6"/>
      <c r="AG103" s="6"/>
      <c r="AH103" s="6"/>
      <c r="AI103" s="614"/>
      <c r="AJ103" s="614"/>
      <c r="AK103" s="614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127"/>
      <c r="AW103" s="128"/>
      <c r="AX103" s="177"/>
      <c r="AY103" s="414"/>
      <c r="AZ103" s="192"/>
      <c r="BA103" s="134"/>
      <c r="BB103" s="373"/>
      <c r="BC103" s="132"/>
      <c r="BD103" s="133"/>
      <c r="BE103" s="133"/>
      <c r="BF103" s="134"/>
      <c r="BG103" s="415"/>
      <c r="BH103" s="416"/>
      <c r="BI103" s="417"/>
      <c r="BJ103" s="375"/>
      <c r="BK103" s="1237"/>
      <c r="BL103" s="418"/>
      <c r="BM103" s="944"/>
      <c r="BN103" s="944"/>
      <c r="BO103" s="413"/>
      <c r="BP103" s="413"/>
      <c r="BQ103" s="41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413"/>
      <c r="CK103" s="41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413"/>
      <c r="DE103" s="41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</row>
    <row r="104" spans="1:269" x14ac:dyDescent="0.2">
      <c r="A104" s="1423"/>
      <c r="B104" s="1398"/>
      <c r="C104" s="1433"/>
      <c r="D104" s="132"/>
      <c r="E104" s="171"/>
      <c r="F104" s="171"/>
      <c r="G104" s="6"/>
      <c r="H104" s="29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124"/>
      <c r="X104" s="124"/>
      <c r="Y104" s="124"/>
      <c r="Z104" s="124"/>
      <c r="AA104" s="6"/>
      <c r="AB104" s="122"/>
      <c r="AC104" s="177"/>
      <c r="AD104" s="6"/>
      <c r="AE104" s="6"/>
      <c r="AF104" s="6"/>
      <c r="AG104" s="6"/>
      <c r="AH104" s="6"/>
      <c r="AI104" s="614"/>
      <c r="AJ104" s="614"/>
      <c r="AK104" s="614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127"/>
      <c r="AW104" s="128"/>
      <c r="AX104" s="177"/>
      <c r="AY104" s="414"/>
      <c r="AZ104" s="192"/>
      <c r="BA104" s="134"/>
      <c r="BB104" s="373"/>
      <c r="BC104" s="132"/>
      <c r="BD104" s="133"/>
      <c r="BE104" s="133"/>
      <c r="BF104" s="134"/>
      <c r="BG104" s="415"/>
      <c r="BH104" s="416"/>
      <c r="BI104" s="417"/>
      <c r="BJ104" s="375"/>
      <c r="BK104" s="1237"/>
      <c r="BL104" s="418"/>
      <c r="BM104" s="944"/>
      <c r="BN104" s="944"/>
      <c r="BO104" s="413"/>
      <c r="BP104" s="413"/>
      <c r="BQ104" s="41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413"/>
      <c r="CK104" s="41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413"/>
      <c r="DE104" s="41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</row>
    <row r="105" spans="1:269" x14ac:dyDescent="0.2">
      <c r="A105" s="1423"/>
      <c r="B105" s="1398"/>
      <c r="C105" s="1433"/>
      <c r="D105" s="132"/>
      <c r="E105" s="171"/>
      <c r="F105" s="171"/>
      <c r="G105" s="6"/>
      <c r="H105" s="29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124"/>
      <c r="X105" s="124"/>
      <c r="Y105" s="124"/>
      <c r="Z105" s="124"/>
      <c r="AA105" s="6"/>
      <c r="AB105" s="122"/>
      <c r="AC105" s="177"/>
      <c r="AD105" s="6"/>
      <c r="AE105" s="6"/>
      <c r="AF105" s="6"/>
      <c r="AG105" s="6"/>
      <c r="AH105" s="6"/>
      <c r="AI105" s="614"/>
      <c r="AJ105" s="614"/>
      <c r="AK105" s="614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127"/>
      <c r="AW105" s="128"/>
      <c r="AX105" s="177"/>
      <c r="AY105" s="414"/>
      <c r="AZ105" s="192"/>
      <c r="BA105" s="134"/>
      <c r="BB105" s="373"/>
      <c r="BC105" s="132"/>
      <c r="BD105" s="133"/>
      <c r="BE105" s="133"/>
      <c r="BF105" s="134"/>
      <c r="BG105" s="415"/>
      <c r="BH105" s="416"/>
      <c r="BI105" s="417"/>
      <c r="BJ105" s="375"/>
      <c r="BK105" s="1237"/>
      <c r="BL105" s="418"/>
      <c r="BM105" s="944"/>
      <c r="BN105" s="944"/>
      <c r="BO105" s="413"/>
      <c r="BP105" s="413"/>
      <c r="BQ105" s="41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413"/>
      <c r="CK105" s="41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413"/>
      <c r="DE105" s="41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</row>
    <row r="106" spans="1:269" ht="19.2" x14ac:dyDescent="0.3">
      <c r="A106" s="1416" t="s">
        <v>444</v>
      </c>
      <c r="B106" s="1397" t="s">
        <v>150</v>
      </c>
      <c r="C106" s="1437" t="s">
        <v>500</v>
      </c>
      <c r="D106" s="1213"/>
      <c r="E106" s="292">
        <v>12</v>
      </c>
      <c r="F106" s="292"/>
      <c r="G106" s="378"/>
      <c r="H106" s="1220">
        <f t="shared" ref="H106" si="544">SUM(E106:G106)</f>
        <v>12</v>
      </c>
      <c r="I106" s="608"/>
      <c r="J106" s="608"/>
      <c r="K106" s="608"/>
      <c r="L106" s="608"/>
      <c r="M106" s="291"/>
      <c r="N106" s="291"/>
      <c r="O106" s="291"/>
      <c r="P106" s="291"/>
      <c r="Q106" s="291"/>
      <c r="R106" s="291"/>
      <c r="S106" s="291"/>
      <c r="T106" s="603"/>
      <c r="U106" s="603"/>
      <c r="V106" s="603"/>
      <c r="W106" s="420"/>
      <c r="X106" s="379"/>
      <c r="Y106" s="1186">
        <f t="shared" ref="Y106" si="545">SUM(I106:X106)</f>
        <v>0</v>
      </c>
      <c r="Z106" s="399" t="str">
        <f>IF(Y106=0,"-",IF(Y106&lt;4,"Točno!",IF(Y106&gt;4,"Previše sati!","Netočno!")))</f>
        <v>-</v>
      </c>
      <c r="AA106" s="227"/>
      <c r="AB106" s="1214">
        <f t="shared" ref="AB106" si="546">(H106+Y106+AA106)</f>
        <v>12</v>
      </c>
      <c r="AC106" s="399" t="str">
        <f>IF(AB106=0,"-",IF(AB106&lt;18,"Nepuno!",IF(AB106&gt;22,"Previše sati!","Puno!")))</f>
        <v>Nepuno!</v>
      </c>
      <c r="AD106" s="422"/>
      <c r="AE106" s="423"/>
      <c r="AF106" s="291">
        <v>1</v>
      </c>
      <c r="AG106" s="398"/>
      <c r="AH106" s="291"/>
      <c r="AI106" s="608"/>
      <c r="AJ106" s="608"/>
      <c r="AK106" s="608"/>
      <c r="AL106" s="291"/>
      <c r="AM106" s="291"/>
      <c r="AN106" s="291"/>
      <c r="AO106" s="291"/>
      <c r="AP106" s="291"/>
      <c r="AQ106" s="291"/>
      <c r="AR106" s="291"/>
      <c r="AS106" s="305">
        <f t="shared" ref="AS106:AT108" si="547">(W106)</f>
        <v>0</v>
      </c>
      <c r="AT106" s="305">
        <f t="shared" si="547"/>
        <v>0</v>
      </c>
      <c r="AU106" s="291"/>
      <c r="AV106" s="351">
        <f t="shared" ref="AV106" si="548">(AD106+AE106+AF106+AG106+AH106+AJ106+AL106+AN106+AO106+AP106)</f>
        <v>1</v>
      </c>
      <c r="AW106" s="424">
        <f>(BJ106-AB106)</f>
        <v>2</v>
      </c>
      <c r="AX106" s="275" t="str">
        <f t="shared" ref="AX106" si="549">IF(AV106&lt;1,"Netočno!",IF(AV106&lt;AW106,"Premalo sati!",IF(AV106&gt;AW106,"Previše sati!","Točno!""")))</f>
        <v>Premalo sati!</v>
      </c>
      <c r="AY106" s="296">
        <f t="shared" ref="AY106" si="550">(AW106-AV106)</f>
        <v>1</v>
      </c>
      <c r="AZ106" s="1288">
        <f>(AB106+AV106)</f>
        <v>13</v>
      </c>
      <c r="BA106" s="1247">
        <f t="shared" ref="BA106" si="551">(E106+F106)*30/60</f>
        <v>6</v>
      </c>
      <c r="BB106" s="404">
        <f t="shared" ref="BB106" si="552">CEILING(BA106, 0.5)</f>
        <v>6</v>
      </c>
      <c r="BC106" s="383" t="str">
        <f t="shared" ref="BC106" si="553">IF(ISBLANK(D106),"0",2)</f>
        <v>0</v>
      </c>
      <c r="BD106" s="156">
        <f t="shared" ref="BD106" si="554">(W106+AS106)</f>
        <v>0</v>
      </c>
      <c r="BE106" s="156">
        <f t="shared" ref="BE106" si="555">(AT106+X106)</f>
        <v>0</v>
      </c>
      <c r="BF106" s="310">
        <f t="shared" ref="BF106" si="556">IF(AZ106=0,"-",BH106-AZ106-BB106-BC106-BD106-BE106-AY106)</f>
        <v>4</v>
      </c>
      <c r="BG106" s="158">
        <v>11</v>
      </c>
      <c r="BH106" s="159">
        <f t="shared" ref="BH106" si="557">IF(AB106=0,"-",IF(AB106&gt;17,"40",AB106*40/20))</f>
        <v>24</v>
      </c>
      <c r="BI106" s="1289">
        <f t="shared" ref="BI106" si="558">IF(BH106=0,"-",AZ106+BG106)</f>
        <v>24</v>
      </c>
      <c r="BJ106" s="384">
        <f t="shared" ref="BJ106" si="559">ROUND(24*BH106/40,0)</f>
        <v>14</v>
      </c>
      <c r="BK106" s="1236" t="str">
        <f t="shared" ref="BK106" si="560">IF(BI106=0,"0",IF(BI106&gt;40,"PREKOVREMENO",IF(BI106=40,"PUNO","NEPUNO")))</f>
        <v>NEPUNO</v>
      </c>
      <c r="BL106" s="385"/>
      <c r="BM106" s="380"/>
      <c r="BN106" s="944"/>
      <c r="BO106" s="413"/>
      <c r="BP106" s="413"/>
      <c r="BQ106" s="41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"/>
      <c r="CG106" s="3"/>
      <c r="CH106" s="3"/>
      <c r="CI106" s="39"/>
      <c r="CJ106" s="413"/>
      <c r="CK106" s="41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413"/>
      <c r="DE106" s="41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</row>
    <row r="107" spans="1:269" ht="19.2" x14ac:dyDescent="0.3">
      <c r="A107" s="1416" t="s">
        <v>445</v>
      </c>
      <c r="B107" s="1397" t="s">
        <v>150</v>
      </c>
      <c r="C107" s="1507" t="s">
        <v>502</v>
      </c>
      <c r="D107" s="1213"/>
      <c r="E107" s="292">
        <v>10</v>
      </c>
      <c r="F107" s="292"/>
      <c r="G107" s="378"/>
      <c r="H107" s="1220">
        <f t="shared" ref="H107" si="561">SUM(E107:G107)</f>
        <v>10</v>
      </c>
      <c r="I107" s="608"/>
      <c r="J107" s="608"/>
      <c r="K107" s="608"/>
      <c r="L107" s="608"/>
      <c r="M107" s="291"/>
      <c r="N107" s="291"/>
      <c r="O107" s="291"/>
      <c r="P107" s="291"/>
      <c r="Q107" s="291"/>
      <c r="R107" s="291"/>
      <c r="S107" s="291"/>
      <c r="T107" s="603"/>
      <c r="U107" s="603"/>
      <c r="V107" s="603"/>
      <c r="W107" s="420"/>
      <c r="X107" s="379"/>
      <c r="Y107" s="1186">
        <f t="shared" ref="Y107" si="562">SUM(I107:X107)</f>
        <v>0</v>
      </c>
      <c r="Z107" s="399" t="str">
        <f>IF(Y107=0,"-",IF(Y107&lt;4,"Točno!",IF(Y107&gt;4,"Previše sati!","Netočno!")))</f>
        <v>-</v>
      </c>
      <c r="AA107" s="227"/>
      <c r="AB107" s="1214">
        <f t="shared" ref="AB107" si="563">(H107+Y107+AA107)</f>
        <v>10</v>
      </c>
      <c r="AC107" s="399" t="str">
        <f>IF(AB107=0,"-",IF(AB107&lt;18,"Nepuno!",IF(AB107&gt;22,"Previše sati!","Puno!")))</f>
        <v>Nepuno!</v>
      </c>
      <c r="AD107" s="422"/>
      <c r="AE107" s="423"/>
      <c r="AF107" s="291">
        <v>2</v>
      </c>
      <c r="AG107" s="398"/>
      <c r="AH107" s="291"/>
      <c r="AI107" s="608"/>
      <c r="AJ107" s="608"/>
      <c r="AK107" s="608"/>
      <c r="AL107" s="291"/>
      <c r="AM107" s="291"/>
      <c r="AN107" s="291"/>
      <c r="AO107" s="291"/>
      <c r="AP107" s="291"/>
      <c r="AQ107" s="291"/>
      <c r="AR107" s="291"/>
      <c r="AS107" s="305">
        <f t="shared" si="547"/>
        <v>0</v>
      </c>
      <c r="AT107" s="305">
        <f t="shared" si="547"/>
        <v>0</v>
      </c>
      <c r="AU107" s="291"/>
      <c r="AV107" s="351">
        <f t="shared" ref="AV107" si="564">(AD107+AE107+AF107+AG107+AH107+AJ107+AL107+AN107+AO107+AP107)</f>
        <v>2</v>
      </c>
      <c r="AW107" s="424">
        <f>(BJ107-AB107)</f>
        <v>2</v>
      </c>
      <c r="AX107" s="275" t="str">
        <f t="shared" ref="AX107" si="565">IF(AV107&lt;1,"Netočno!",IF(AV107&lt;AW107,"Premalo sati!",IF(AV107&gt;AW107,"Previše sati!","Točno!""")))</f>
        <v>Točno!"</v>
      </c>
      <c r="AY107" s="296">
        <f t="shared" ref="AY107" si="566">(AW107-AV107)</f>
        <v>0</v>
      </c>
      <c r="AZ107" s="1288">
        <f>(AB107+AV107)</f>
        <v>12</v>
      </c>
      <c r="BA107" s="1247">
        <f t="shared" ref="BA107" si="567">(E107+F107)*30/60</f>
        <v>5</v>
      </c>
      <c r="BB107" s="404">
        <f t="shared" ref="BB107" si="568">CEILING(BA107, 0.5)</f>
        <v>5</v>
      </c>
      <c r="BC107" s="383" t="str">
        <f t="shared" ref="BC107" si="569">IF(ISBLANK(D107),"0",2)</f>
        <v>0</v>
      </c>
      <c r="BD107" s="156">
        <f t="shared" ref="BD107" si="570">(W107+AS107)</f>
        <v>0</v>
      </c>
      <c r="BE107" s="156">
        <f t="shared" ref="BE107" si="571">(AT107+X107)</f>
        <v>0</v>
      </c>
      <c r="BF107" s="310">
        <f t="shared" ref="BF107" si="572">IF(AZ107=0,"-",BH107-AZ107-BB107-BC107-BD107-BE107-AY107)</f>
        <v>3</v>
      </c>
      <c r="BG107" s="158">
        <v>8</v>
      </c>
      <c r="BH107" s="159">
        <f t="shared" ref="BH107" si="573">IF(AB107=0,"-",IF(AB107&gt;17,"40",AB107*40/20))</f>
        <v>20</v>
      </c>
      <c r="BI107" s="1289">
        <f t="shared" ref="BI107" si="574">IF(BH107=0,"-",AZ107+BG107)</f>
        <v>20</v>
      </c>
      <c r="BJ107" s="384">
        <f t="shared" ref="BJ107" si="575">ROUND(24*BH107/40,0)</f>
        <v>12</v>
      </c>
      <c r="BK107" s="1236" t="str">
        <f t="shared" ref="BK107" si="576">IF(BI107=0,"0",IF(BI107&gt;40,"PREKOVREMENO",IF(BI107=40,"PUNO","NEPUNO")))</f>
        <v>NEPUNO</v>
      </c>
      <c r="BL107" s="385"/>
      <c r="BM107" s="380"/>
      <c r="BN107" s="944"/>
      <c r="BO107" s="413"/>
      <c r="BP107" s="413"/>
      <c r="BQ107" s="41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"/>
      <c r="CG107" s="3"/>
      <c r="CH107" s="3"/>
      <c r="CI107" s="39"/>
      <c r="CJ107" s="413"/>
      <c r="CK107" s="41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413"/>
      <c r="DE107" s="41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</row>
    <row r="108" spans="1:269" ht="21.6" x14ac:dyDescent="0.3">
      <c r="A108" s="1416" t="s">
        <v>414</v>
      </c>
      <c r="B108" s="1498" t="s">
        <v>150</v>
      </c>
      <c r="C108" s="1510" t="s">
        <v>496</v>
      </c>
      <c r="D108" s="1213" t="s">
        <v>497</v>
      </c>
      <c r="E108" s="292">
        <v>22</v>
      </c>
      <c r="F108" s="292"/>
      <c r="G108" s="378">
        <v>2</v>
      </c>
      <c r="H108" s="1220">
        <f t="shared" ref="H108" si="577">SUM(E108:G108)</f>
        <v>24</v>
      </c>
      <c r="I108" s="608"/>
      <c r="J108" s="608"/>
      <c r="K108" s="608"/>
      <c r="L108" s="608"/>
      <c r="M108" s="291"/>
      <c r="N108" s="291"/>
      <c r="O108" s="291"/>
      <c r="P108" s="291"/>
      <c r="Q108" s="291"/>
      <c r="R108" s="291"/>
      <c r="S108" s="291"/>
      <c r="T108" s="603"/>
      <c r="U108" s="603"/>
      <c r="V108" s="603"/>
      <c r="W108" s="420"/>
      <c r="X108" s="379"/>
      <c r="Y108" s="1186">
        <f t="shared" ref="Y108" si="578">SUM(I108:X108)</f>
        <v>0</v>
      </c>
      <c r="Z108" s="399" t="str">
        <f>IF(Y108=0,"-",IF(Y108&lt;4,"Točno!",IF(Y108&gt;4,"Previše sati!","Netočno!")))</f>
        <v>-</v>
      </c>
      <c r="AA108" s="227"/>
      <c r="AB108" s="1214">
        <f t="shared" ref="AB108" si="579">(H108+Y108+AA108)</f>
        <v>24</v>
      </c>
      <c r="AC108" s="399" t="str">
        <f>IF(AB108=0,"-",IF(AB108&lt;18,"Nepuno!",IF(AB108&gt;22,"Previše sati!","Puno!")))</f>
        <v>Previše sati!</v>
      </c>
      <c r="AD108" s="422"/>
      <c r="AE108" s="423"/>
      <c r="AF108" s="291">
        <v>1</v>
      </c>
      <c r="AG108" s="398"/>
      <c r="AH108" s="291"/>
      <c r="AI108" s="608"/>
      <c r="AJ108" s="608"/>
      <c r="AK108" s="608"/>
      <c r="AL108" s="291"/>
      <c r="AM108" s="291"/>
      <c r="AN108" s="291"/>
      <c r="AO108" s="291"/>
      <c r="AP108" s="291"/>
      <c r="AQ108" s="291"/>
      <c r="AR108" s="291"/>
      <c r="AS108" s="305">
        <f t="shared" si="547"/>
        <v>0</v>
      </c>
      <c r="AT108" s="305">
        <f t="shared" si="547"/>
        <v>0</v>
      </c>
      <c r="AU108" s="291"/>
      <c r="AV108" s="351">
        <f t="shared" ref="AV108" si="580">(AD108+AE108+AF108+AG108+AH108+AJ108+AL108+AN108+AO108+AP108)</f>
        <v>1</v>
      </c>
      <c r="AW108" s="424">
        <f>(BJ108-AB108)</f>
        <v>0</v>
      </c>
      <c r="AX108" s="275" t="str">
        <f t="shared" ref="AX108" si="581">IF(AV108&lt;1,"Netočno!",IF(AV108&lt;AW108,"Premalo sati!",IF(AV108&gt;AW108,"Previše sati!","Točno!""")))</f>
        <v>Previše sati!</v>
      </c>
      <c r="AY108" s="296">
        <f t="shared" ref="AY108" si="582">(AW108-AV108)</f>
        <v>-1</v>
      </c>
      <c r="AZ108" s="1288">
        <f>(AB108+AV108)</f>
        <v>25</v>
      </c>
      <c r="BA108" s="1247">
        <f t="shared" ref="BA108" si="583">(E108+F108)*30/60</f>
        <v>11</v>
      </c>
      <c r="BB108" s="404">
        <f t="shared" ref="BB108" si="584">CEILING(BA108, 0.5)</f>
        <v>11</v>
      </c>
      <c r="BC108" s="383">
        <f t="shared" ref="BC108" si="585">IF(ISBLANK(D108),"0",2)</f>
        <v>2</v>
      </c>
      <c r="BD108" s="156">
        <f t="shared" ref="BD108" si="586">(W108+AS108)</f>
        <v>0</v>
      </c>
      <c r="BE108" s="156">
        <f t="shared" ref="BE108" si="587">(AT108+X108)</f>
        <v>0</v>
      </c>
      <c r="BF108" s="310">
        <f t="shared" ref="BF108" si="588">IF(AZ108=0,"-",BH108-AZ108-BB108-BC108-BD108-BE108-AY108)</f>
        <v>3</v>
      </c>
      <c r="BG108" s="158">
        <f t="shared" ref="BG108" si="589">IF(AB108=0,"0",BH108-AZ108-AY108)</f>
        <v>16</v>
      </c>
      <c r="BH108" s="159" t="str">
        <f t="shared" ref="BH108" si="590">IF(AB108=0,"-",IF(AB108&gt;17,"40",AB108*40/20))</f>
        <v>40</v>
      </c>
      <c r="BI108" s="1289">
        <f t="shared" ref="BI108" si="591">IF(BH108=0,"-",AZ108+BG108)</f>
        <v>41</v>
      </c>
      <c r="BJ108" s="384">
        <f t="shared" ref="BJ108" si="592">ROUND(24*BH108/40,0)</f>
        <v>24</v>
      </c>
      <c r="BK108" s="1236" t="str">
        <f t="shared" ref="BK108" si="593">IF(BI108=0,"0",IF(BI108&gt;40,"PREKOVREMENO",IF(BI108=40,"PUNO","NEPUNO")))</f>
        <v>PREKOVREMENO</v>
      </c>
      <c r="BL108" s="385"/>
      <c r="BM108" s="380"/>
      <c r="BN108" s="944"/>
      <c r="BO108" s="413"/>
      <c r="BP108" s="413"/>
      <c r="BQ108" s="41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"/>
      <c r="CG108" s="3"/>
      <c r="CH108" s="3"/>
      <c r="CI108" s="39"/>
      <c r="CJ108" s="413"/>
      <c r="CK108" s="41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413"/>
      <c r="DE108" s="41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</row>
    <row r="109" spans="1:269" ht="20.399999999999999" x14ac:dyDescent="0.3">
      <c r="A109" s="1416" t="s">
        <v>415</v>
      </c>
      <c r="B109" s="1498" t="s">
        <v>150</v>
      </c>
      <c r="C109" s="1510" t="s">
        <v>499</v>
      </c>
      <c r="D109" s="1213" t="s">
        <v>498</v>
      </c>
      <c r="E109" s="292">
        <v>20</v>
      </c>
      <c r="F109" s="292"/>
      <c r="G109" s="378">
        <v>2</v>
      </c>
      <c r="H109" s="1220">
        <v>22</v>
      </c>
      <c r="I109" s="608"/>
      <c r="J109" s="608"/>
      <c r="K109" s="608"/>
      <c r="L109" s="608"/>
      <c r="M109" s="291"/>
      <c r="N109" s="291"/>
      <c r="O109" s="291"/>
      <c r="P109" s="291"/>
      <c r="Q109" s="291"/>
      <c r="R109" s="291"/>
      <c r="S109" s="291"/>
      <c r="T109" s="603"/>
      <c r="U109" s="603"/>
      <c r="V109" s="603"/>
      <c r="W109" s="420"/>
      <c r="X109" s="379"/>
      <c r="Y109" s="1186"/>
      <c r="Z109" s="399"/>
      <c r="AA109" s="227"/>
      <c r="AB109" s="1214">
        <f>(H109+Y109+AA109)</f>
        <v>22</v>
      </c>
      <c r="AC109" s="399"/>
      <c r="AD109" s="422"/>
      <c r="AE109" s="423"/>
      <c r="AF109" s="291">
        <v>2</v>
      </c>
      <c r="AG109" s="398"/>
      <c r="AH109" s="291"/>
      <c r="AI109" s="608"/>
      <c r="AJ109" s="608"/>
      <c r="AK109" s="608"/>
      <c r="AL109" s="291"/>
      <c r="AM109" s="291"/>
      <c r="AN109" s="291"/>
      <c r="AO109" s="291"/>
      <c r="AP109" s="291"/>
      <c r="AQ109" s="291"/>
      <c r="AR109" s="291"/>
      <c r="AS109" s="305"/>
      <c r="AT109" s="305"/>
      <c r="AU109" s="291"/>
      <c r="AV109" s="351"/>
      <c r="AW109" s="425"/>
      <c r="AX109" s="275"/>
      <c r="AY109" s="240"/>
      <c r="AZ109" s="1288">
        <f t="shared" ref="AZ109" si="594">(AB109+AV109)</f>
        <v>22</v>
      </c>
      <c r="BA109" s="1247">
        <f>(E109+F109)*30/60</f>
        <v>10</v>
      </c>
      <c r="BB109" s="404">
        <f>CEILING(BA109, 0.5)</f>
        <v>10</v>
      </c>
      <c r="BC109" s="383">
        <f>IF(ISBLANK(D109),"0",2)</f>
        <v>2</v>
      </c>
      <c r="BD109" s="156">
        <f>(W109+AS109)</f>
        <v>0</v>
      </c>
      <c r="BE109" s="156">
        <f>(AT109+X109)</f>
        <v>0</v>
      </c>
      <c r="BF109" s="310">
        <f>IF(AZ109=0,"-",BH109-AZ109-BB109-BC109-BD109-BE109-AY109)</f>
        <v>6</v>
      </c>
      <c r="BG109" s="158">
        <f>IF(AB109=0,"0",BH109-AZ109-AY109)</f>
        <v>18</v>
      </c>
      <c r="BH109" s="159" t="str">
        <f>IF(AB109=0,"-",IF(AB109&gt;17,"40",AB109*40/20))</f>
        <v>40</v>
      </c>
      <c r="BI109" s="1289">
        <f>IF(BH109=0,"-",AZ109+BG109)</f>
        <v>40</v>
      </c>
      <c r="BJ109" s="384">
        <f>ROUND(24*BH109/40,0)</f>
        <v>24</v>
      </c>
      <c r="BK109" s="1236" t="str">
        <f>IF(BI109=0,"0",IF(BI109&gt;40,"PREKOVREMENO",IF(BI109=40,"PUNO","NEPUNO")))</f>
        <v>PUNO</v>
      </c>
      <c r="BL109" s="385"/>
      <c r="BM109" s="380"/>
      <c r="BN109" s="944"/>
      <c r="BO109" s="413"/>
      <c r="BP109" s="413"/>
      <c r="BQ109" s="41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"/>
      <c r="CG109" s="3"/>
      <c r="CH109" s="3"/>
      <c r="CI109" s="39"/>
      <c r="CJ109" s="413"/>
      <c r="CK109" s="41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413"/>
      <c r="DE109" s="41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</row>
    <row r="110" spans="1:269" ht="21.6" x14ac:dyDescent="0.3">
      <c r="A110" s="1416" t="s">
        <v>494</v>
      </c>
      <c r="B110" s="1498" t="s">
        <v>150</v>
      </c>
      <c r="C110" s="1510" t="s">
        <v>495</v>
      </c>
      <c r="D110" s="1213"/>
      <c r="E110" s="292">
        <v>22</v>
      </c>
      <c r="F110" s="292"/>
      <c r="G110" s="378"/>
      <c r="H110" s="1220">
        <f t="shared" ref="H110" si="595">SUM(E110:G110)</f>
        <v>22</v>
      </c>
      <c r="I110" s="608"/>
      <c r="J110" s="608"/>
      <c r="K110" s="608"/>
      <c r="L110" s="608"/>
      <c r="M110" s="291"/>
      <c r="N110" s="291"/>
      <c r="O110" s="291"/>
      <c r="P110" s="291"/>
      <c r="Q110" s="291"/>
      <c r="R110" s="291"/>
      <c r="S110" s="291"/>
      <c r="T110" s="603"/>
      <c r="U110" s="603"/>
      <c r="V110" s="603"/>
      <c r="W110" s="420"/>
      <c r="X110" s="379"/>
      <c r="Y110" s="1186">
        <f t="shared" ref="Y110" si="596">SUM(I110:X110)</f>
        <v>0</v>
      </c>
      <c r="Z110" s="399" t="str">
        <f>IF(Y110=0,"-",IF(Y110&lt;4,"Točno!",IF(Y110&gt;4,"Previše sati!","Netočno!")))</f>
        <v>-</v>
      </c>
      <c r="AA110" s="227"/>
      <c r="AB110" s="1214">
        <f t="shared" ref="AB110:AB111" si="597">(H110+Y110+AA110)</f>
        <v>22</v>
      </c>
      <c r="AC110" s="399" t="str">
        <f>IF(AB110=0,"-",IF(AB110&lt;18,"Nepuno!",IF(AB110&gt;22,"Previše sati!","Puno!")))</f>
        <v>Puno!</v>
      </c>
      <c r="AD110" s="422"/>
      <c r="AE110" s="423"/>
      <c r="AF110" s="291">
        <v>2</v>
      </c>
      <c r="AG110" s="398"/>
      <c r="AH110" s="291"/>
      <c r="AI110" s="608"/>
      <c r="AJ110" s="608"/>
      <c r="AK110" s="608"/>
      <c r="AL110" s="291"/>
      <c r="AM110" s="291"/>
      <c r="AN110" s="291"/>
      <c r="AO110" s="291"/>
      <c r="AP110" s="291"/>
      <c r="AQ110" s="291"/>
      <c r="AR110" s="291"/>
      <c r="AS110" s="305">
        <f>(W110)</f>
        <v>0</v>
      </c>
      <c r="AT110" s="305">
        <f>(X110)</f>
        <v>0</v>
      </c>
      <c r="AU110" s="291"/>
      <c r="AV110" s="351">
        <f t="shared" ref="AV110" si="598">(AD110+AE110+AF110+AG110+AH110+AJ110+AL110+AN110+AO110+AP110)</f>
        <v>2</v>
      </c>
      <c r="AW110" s="424">
        <f>(BJ110-AB110)</f>
        <v>2</v>
      </c>
      <c r="AX110" s="275" t="str">
        <f t="shared" ref="AX110" si="599">IF(AV110&lt;1,"Netočno!",IF(AV110&lt;AW110,"Premalo sati!",IF(AV110&gt;AW110,"Previše sati!","Točno!""")))</f>
        <v>Točno!"</v>
      </c>
      <c r="AY110" s="296">
        <f t="shared" ref="AY110" si="600">(AW110-AV110)</f>
        <v>0</v>
      </c>
      <c r="AZ110" s="1288">
        <f>(AB110+AV110)</f>
        <v>24</v>
      </c>
      <c r="BA110" s="1247">
        <f t="shared" ref="BA110:BA111" si="601">(E110+F110)*30/60</f>
        <v>11</v>
      </c>
      <c r="BB110" s="404">
        <f t="shared" ref="BB110:BB111" si="602">CEILING(BA110, 0.5)</f>
        <v>11</v>
      </c>
      <c r="BC110" s="383" t="str">
        <f t="shared" ref="BC110:BC111" si="603">IF(ISBLANK(D110),"0",2)</f>
        <v>0</v>
      </c>
      <c r="BD110" s="156">
        <f t="shared" ref="BD110:BD111" si="604">(W110+AS110)</f>
        <v>0</v>
      </c>
      <c r="BE110" s="156">
        <f t="shared" ref="BE110:BE111" si="605">(AT110+X110)</f>
        <v>0</v>
      </c>
      <c r="BF110" s="310">
        <f t="shared" ref="BF110:BF111" si="606">IF(AZ110=0,"-",BH110-AZ110-BB110-BC110-BD110-BE110-AY110)</f>
        <v>5</v>
      </c>
      <c r="BG110" s="158">
        <f t="shared" ref="BG110" si="607">IF(AB110=0,"0",BH110-AZ110-AY110)</f>
        <v>16</v>
      </c>
      <c r="BH110" s="159" t="str">
        <f t="shared" ref="BH110" si="608">IF(AB110=0,"-",IF(AB110&gt;17,"40",AB110*40/20))</f>
        <v>40</v>
      </c>
      <c r="BI110" s="1289">
        <f t="shared" ref="BI110" si="609">IF(BH110=0,"-",AZ110+BG110)</f>
        <v>40</v>
      </c>
      <c r="BJ110" s="384">
        <f t="shared" ref="BJ110" si="610">ROUND(24*BH110/40,0)</f>
        <v>24</v>
      </c>
      <c r="BK110" s="1236" t="str">
        <f t="shared" ref="BK110" si="611">IF(BI110=0,"0",IF(BI110&gt;40,"PREKOVREMENO",IF(BI110=40,"PUNO","NEPUNO")))</f>
        <v>PUNO</v>
      </c>
      <c r="BL110" s="385"/>
      <c r="BM110" s="380"/>
      <c r="BN110" s="944"/>
      <c r="BO110" s="413"/>
      <c r="BP110" s="413"/>
      <c r="BQ110" s="41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"/>
      <c r="CG110" s="3"/>
      <c r="CH110" s="3"/>
      <c r="CI110" s="39"/>
      <c r="CJ110" s="413"/>
      <c r="CK110" s="41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413"/>
      <c r="DE110" s="41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</row>
    <row r="111" spans="1:269" ht="20.399999999999999" x14ac:dyDescent="0.3">
      <c r="A111" s="1416" t="s">
        <v>413</v>
      </c>
      <c r="B111" s="1403" t="s">
        <v>150</v>
      </c>
      <c r="C111" s="1517" t="s">
        <v>501</v>
      </c>
      <c r="D111" s="582"/>
      <c r="E111" s="361">
        <v>14</v>
      </c>
      <c r="F111" s="96"/>
      <c r="G111" s="378" t="str">
        <f>IF(ISBLANK(D111),"",2)</f>
        <v/>
      </c>
      <c r="H111" s="1220">
        <f t="shared" ref="H111" si="612">SUM(E111:G111)</f>
        <v>14</v>
      </c>
      <c r="I111" s="609"/>
      <c r="J111" s="609"/>
      <c r="K111" s="609"/>
      <c r="L111" s="609"/>
      <c r="M111" s="291"/>
      <c r="N111" s="291"/>
      <c r="O111" s="291"/>
      <c r="P111" s="291"/>
      <c r="Q111" s="291"/>
      <c r="R111" s="291"/>
      <c r="S111" s="291"/>
      <c r="T111" s="603"/>
      <c r="U111" s="603"/>
      <c r="V111" s="603"/>
      <c r="W111" s="379"/>
      <c r="X111" s="379"/>
      <c r="Y111" s="1186">
        <f t="shared" ref="Y111" si="613">SUM(I111:X111)</f>
        <v>0</v>
      </c>
      <c r="Z111" s="399" t="str">
        <f t="shared" ref="Z111" si="614">IF(Y111=0,"-",IF(Y111&lt;4,"Točno!",IF(Y111&gt;4,"Previše sati!","Netočno!")))</f>
        <v>-</v>
      </c>
      <c r="AA111" s="227"/>
      <c r="AB111" s="1214">
        <f t="shared" si="597"/>
        <v>14</v>
      </c>
      <c r="AC111" s="147" t="str">
        <f>IF(AB111=0,"-",IF(AB111&lt;18,"Nepuno!",IF(AB111&gt;22,"Previše sati!","Puno!")))</f>
        <v>Nepuno!</v>
      </c>
      <c r="AD111" s="291"/>
      <c r="AE111" s="291"/>
      <c r="AF111" s="291">
        <v>1</v>
      </c>
      <c r="AG111" s="291"/>
      <c r="AH111" s="291"/>
      <c r="AI111" s="609"/>
      <c r="AJ111" s="609"/>
      <c r="AK111" s="609"/>
      <c r="AL111" s="291"/>
      <c r="AM111" s="291"/>
      <c r="AN111" s="291"/>
      <c r="AO111" s="291"/>
      <c r="AP111" s="291"/>
      <c r="AQ111" s="291"/>
      <c r="AR111" s="291"/>
      <c r="AS111" s="305"/>
      <c r="AT111" s="305"/>
      <c r="AU111" s="291"/>
      <c r="AV111" s="381">
        <f>SUM(AD111:AU111)</f>
        <v>1</v>
      </c>
      <c r="AW111" s="382">
        <f>(BJ111-AB111)</f>
        <v>3</v>
      </c>
      <c r="AX111" s="152" t="str">
        <f>IF(AV111&lt;1,"Netočno!",IF(AV111&lt;AW111,"Premalo sati!",IF(AV111&gt;AW111,"Previše sati!","Točno!""")))</f>
        <v>Premalo sati!</v>
      </c>
      <c r="AY111" s="296">
        <f>(AW111-AV111)</f>
        <v>2</v>
      </c>
      <c r="AZ111" s="1288">
        <f>(AB111+AV111)</f>
        <v>15</v>
      </c>
      <c r="BA111" s="1247">
        <f t="shared" si="601"/>
        <v>7</v>
      </c>
      <c r="BB111" s="404">
        <f t="shared" si="602"/>
        <v>7</v>
      </c>
      <c r="BC111" s="383" t="str">
        <f t="shared" si="603"/>
        <v>0</v>
      </c>
      <c r="BD111" s="156">
        <f t="shared" si="604"/>
        <v>0</v>
      </c>
      <c r="BE111" s="156">
        <f t="shared" si="605"/>
        <v>0</v>
      </c>
      <c r="BF111" s="310">
        <f t="shared" si="606"/>
        <v>4</v>
      </c>
      <c r="BG111" s="158">
        <v>10</v>
      </c>
      <c r="BH111" s="159">
        <f>IF(AB111=0,"-",IF(AB111&gt;17,"40",AB111*40/20))</f>
        <v>28</v>
      </c>
      <c r="BI111" s="1289">
        <f>IF(BH111=0,"-",AZ111+BG111)</f>
        <v>25</v>
      </c>
      <c r="BJ111" s="384">
        <f>ROUND(24*BH111/40,0)</f>
        <v>17</v>
      </c>
      <c r="BK111" s="1236" t="str">
        <f>IF(BI111=0,"0",IF(BI111&gt;40,"PREKOVREMENO",IF(BI111=40,"PUNO","NEPUNO")))</f>
        <v>NEPUNO</v>
      </c>
      <c r="BL111" s="385"/>
      <c r="BM111" s="380"/>
      <c r="BN111" s="380"/>
      <c r="BO111" s="380"/>
      <c r="BP111" s="1384" t="s">
        <v>431</v>
      </c>
      <c r="BQ111" s="1385" t="s">
        <v>432</v>
      </c>
      <c r="BR111" s="364">
        <v>10</v>
      </c>
      <c r="BS111" s="365">
        <v>5</v>
      </c>
      <c r="BT111" s="366"/>
      <c r="BU111" s="367">
        <f>SUM(BR111:BT111)</f>
        <v>15</v>
      </c>
      <c r="BV111" s="368"/>
      <c r="BW111" s="368"/>
      <c r="BX111" s="368"/>
      <c r="BY111" s="369">
        <f>SUM(BV111:BX111)</f>
        <v>0</v>
      </c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950"/>
      <c r="CK111" s="39"/>
      <c r="CL111" s="1174"/>
      <c r="CM111" s="1174"/>
      <c r="CN111" s="1175"/>
      <c r="CO111" s="1176"/>
      <c r="CP111" s="1177"/>
      <c r="CQ111" s="1177"/>
      <c r="CR111" s="1177"/>
      <c r="CS111" s="1178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950"/>
      <c r="DE111" s="39"/>
      <c r="DF111" s="1174"/>
      <c r="DG111" s="1174"/>
      <c r="DH111" s="1175"/>
      <c r="DI111" s="1176"/>
      <c r="DJ111" s="1177"/>
      <c r="DK111" s="1177"/>
      <c r="DL111" s="1177"/>
      <c r="DM111" s="1178"/>
      <c r="DN111" s="39"/>
      <c r="DO111" s="39"/>
      <c r="DP111" s="39"/>
      <c r="DQ111" s="39"/>
      <c r="DR111" s="39"/>
      <c r="DS111" s="39"/>
      <c r="DT111" s="39"/>
      <c r="DU111" s="39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</row>
    <row r="112" spans="1:269" ht="36" customHeight="1" x14ac:dyDescent="0.3">
      <c r="A112" s="1421"/>
      <c r="B112" s="1398"/>
      <c r="C112" s="28"/>
      <c r="D112" s="132"/>
      <c r="E112" s="255"/>
      <c r="F112" s="26"/>
      <c r="G112" s="162"/>
      <c r="H112" s="173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3"/>
      <c r="X112" s="163"/>
      <c r="Y112" s="163"/>
      <c r="Z112" s="163"/>
      <c r="AA112" s="162"/>
      <c r="AB112" s="370"/>
      <c r="AC112" s="177"/>
      <c r="AD112" s="170"/>
      <c r="AE112" s="427"/>
      <c r="AF112" s="427"/>
      <c r="AG112" s="170"/>
      <c r="AH112" s="170"/>
      <c r="AI112" s="170"/>
      <c r="AJ112" s="170"/>
      <c r="AK112" s="170"/>
      <c r="AL112" s="170"/>
      <c r="AM112" s="170"/>
      <c r="AN112" s="170"/>
      <c r="AO112" s="179"/>
      <c r="AP112" s="179"/>
      <c r="AQ112" s="179"/>
      <c r="AR112" s="179"/>
      <c r="AS112" s="180"/>
      <c r="AT112" s="180"/>
      <c r="AU112" s="179"/>
      <c r="AV112" s="372"/>
      <c r="AW112" s="128"/>
      <c r="AX112" s="183"/>
      <c r="AY112" s="265"/>
      <c r="AZ112" s="192"/>
      <c r="BA112" s="134"/>
      <c r="BB112" s="428"/>
      <c r="BC112" s="132"/>
      <c r="BD112" s="124"/>
      <c r="BE112" s="124"/>
      <c r="BF112" s="266"/>
      <c r="BG112" s="269"/>
      <c r="BH112" s="259"/>
      <c r="BI112" s="217"/>
      <c r="BJ112" s="375"/>
      <c r="BK112" s="1239"/>
      <c r="BL112" s="429"/>
      <c r="BM112" s="371"/>
      <c r="BN112" s="371"/>
      <c r="BO112" s="178"/>
      <c r="BP112" s="178"/>
      <c r="BQ112" s="202"/>
      <c r="BR112" s="220"/>
      <c r="BS112" s="220"/>
      <c r="BT112" s="220"/>
      <c r="BU112" s="221"/>
      <c r="BV112" s="221"/>
      <c r="BW112" s="221"/>
      <c r="BX112" s="221"/>
      <c r="BY112" s="221"/>
      <c r="BZ112" s="202"/>
      <c r="CA112" s="202"/>
      <c r="CB112" s="220"/>
      <c r="CC112" s="220"/>
      <c r="CD112" s="202"/>
      <c r="CE112" s="202"/>
      <c r="CF112" s="202"/>
      <c r="CG112" s="202"/>
      <c r="CH112" s="202"/>
      <c r="CI112" s="202"/>
      <c r="CJ112" s="178"/>
      <c r="CK112" s="202"/>
      <c r="CL112" s="220"/>
      <c r="CM112" s="220"/>
      <c r="CN112" s="220"/>
      <c r="CO112" s="221"/>
      <c r="CP112" s="221"/>
      <c r="CQ112" s="221"/>
      <c r="CR112" s="221"/>
      <c r="CS112" s="221"/>
      <c r="CT112" s="202"/>
      <c r="CU112" s="202"/>
      <c r="CV112" s="220"/>
      <c r="CW112" s="220"/>
      <c r="CX112" s="202"/>
      <c r="CY112" s="202"/>
      <c r="CZ112" s="202"/>
      <c r="DA112" s="202"/>
      <c r="DB112" s="202"/>
      <c r="DC112" s="202"/>
      <c r="DD112" s="178"/>
      <c r="DE112" s="202"/>
      <c r="DF112" s="220"/>
      <c r="DG112" s="220"/>
      <c r="DH112" s="220"/>
      <c r="DI112" s="221"/>
      <c r="DJ112" s="221"/>
      <c r="DK112" s="221"/>
      <c r="DL112" s="221"/>
      <c r="DM112" s="221"/>
      <c r="DN112" s="202"/>
      <c r="DO112" s="202"/>
      <c r="DP112" s="220"/>
      <c r="DQ112" s="220"/>
      <c r="DR112" s="202"/>
      <c r="DS112" s="202"/>
      <c r="DT112" s="202"/>
      <c r="DU112" s="202"/>
      <c r="DV112" s="202"/>
      <c r="DW112" s="202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  <c r="IY112" s="3"/>
      <c r="IZ112" s="3"/>
      <c r="JA112" s="3"/>
      <c r="JB112" s="3"/>
      <c r="JC112" s="3"/>
      <c r="JD112" s="3"/>
      <c r="JE112" s="3"/>
      <c r="JF112" s="3"/>
      <c r="JG112" s="3"/>
      <c r="JH112" s="3"/>
      <c r="JI112" s="3"/>
    </row>
    <row r="113" spans="1:269" ht="32.25" customHeight="1" x14ac:dyDescent="0.2">
      <c r="A113" s="1429" t="s">
        <v>416</v>
      </c>
      <c r="B113" s="1397" t="s">
        <v>153</v>
      </c>
      <c r="C113" s="408" t="s">
        <v>452</v>
      </c>
      <c r="D113" s="1327"/>
      <c r="E113" s="631">
        <v>25</v>
      </c>
      <c r="F113" s="641"/>
      <c r="G113" s="608" t="str">
        <f>IF(ISBLANK(D113),"",2)</f>
        <v/>
      </c>
      <c r="H113" s="1220">
        <f t="shared" ref="H113:H114" si="615">SUM(E113:G113)</f>
        <v>25</v>
      </c>
      <c r="I113" s="608"/>
      <c r="J113" s="608"/>
      <c r="K113" s="608"/>
      <c r="L113" s="608"/>
      <c r="M113" s="608"/>
      <c r="N113" s="291"/>
      <c r="O113" s="291"/>
      <c r="P113" s="291"/>
      <c r="Q113" s="291"/>
      <c r="R113" s="291"/>
      <c r="S113" s="291"/>
      <c r="T113" s="603"/>
      <c r="U113" s="603"/>
      <c r="V113" s="603"/>
      <c r="W113" s="466"/>
      <c r="X113" s="467"/>
      <c r="Y113" s="1186">
        <f t="shared" ref="Y113:Y114" si="616">SUM(I113:X113)</f>
        <v>0</v>
      </c>
      <c r="Z113" s="399" t="str">
        <f>IF(Y113=0,"-",IF(Y113&lt;4,"Točno!",IF(Y113&gt;4,"Previše sati!","Netočno!")))</f>
        <v>-</v>
      </c>
      <c r="AA113" s="227"/>
      <c r="AB113" s="1214">
        <f t="shared" ref="AB113:AB114" si="617">(H113+Y113+AA113)</f>
        <v>25</v>
      </c>
      <c r="AC113" s="632"/>
      <c r="AD113" s="422"/>
      <c r="AE113" s="422"/>
      <c r="AF113" s="608"/>
      <c r="AG113" s="291"/>
      <c r="AH113" s="291"/>
      <c r="AI113" s="291"/>
      <c r="AJ113" s="608"/>
      <c r="AK113" s="608"/>
      <c r="AL113" s="291"/>
      <c r="AM113" s="291"/>
      <c r="AN113" s="291"/>
      <c r="AO113" s="291"/>
      <c r="AP113" s="291"/>
      <c r="AQ113" s="291"/>
      <c r="AR113" s="291"/>
      <c r="AS113" s="577"/>
      <c r="AT113" s="577">
        <f>(X113)</f>
        <v>0</v>
      </c>
      <c r="AU113" s="291"/>
      <c r="AV113" s="430">
        <f>SUM(AB113:AU113)</f>
        <v>25</v>
      </c>
      <c r="AW113" s="424">
        <f>(AV113)</f>
        <v>25</v>
      </c>
      <c r="AX113" s="152" t="str">
        <f>IF(AV113&lt;1,"Netočno!",IF(AV113&lt;AW113,"Premalo sati!",IF(AV113&gt;AW113,"Previše sati!","Točno!""")))</f>
        <v>Točno!"</v>
      </c>
      <c r="AY113" s="633">
        <f>(AV113)</f>
        <v>25</v>
      </c>
      <c r="AZ113" s="1291">
        <f>(AV113)</f>
        <v>25</v>
      </c>
      <c r="BA113" s="1249">
        <f>(E113+F113)*20/60</f>
        <v>8.3333333333333339</v>
      </c>
      <c r="BB113" s="634">
        <f>CEILING(BA113, 0.5)</f>
        <v>8.5</v>
      </c>
      <c r="BC113" s="471" t="str">
        <f>IF(ISBLANK(D113),"0",2)</f>
        <v>0</v>
      </c>
      <c r="BD113" s="472">
        <f>(W113+AS113)</f>
        <v>0</v>
      </c>
      <c r="BE113" s="472">
        <f>(AT113)</f>
        <v>0</v>
      </c>
      <c r="BF113" s="243">
        <f>IF(AZ113=0,"-",BH113-AZ113-BB113-BC113-BD113-BE113)</f>
        <v>6.5</v>
      </c>
      <c r="BG113" s="244">
        <f>IF(AB113=0,"0",BH113-AZ113)</f>
        <v>15</v>
      </c>
      <c r="BH113" s="230" t="str">
        <f>IF(AB113=0,"-",IF(AY113=25,"40",AB113*40/25))</f>
        <v>40</v>
      </c>
      <c r="BI113" s="1292">
        <f>IFERROR(IF(BH113=0,"-",AV113+BG113),0)</f>
        <v>40</v>
      </c>
      <c r="BJ113" s="406">
        <f>ROUND(25*BH113/40,0)</f>
        <v>25</v>
      </c>
      <c r="BK113" s="1236" t="str">
        <f>IF(BI113=0,"0",IF(BI113&gt;40,"PREKOVREMENO",IF(BI113=40,"PUNO","NEPUNO")))</f>
        <v>PUNO</v>
      </c>
      <c r="BL113" s="385"/>
      <c r="BM113" s="944"/>
      <c r="BN113" s="944"/>
      <c r="BO113" s="413"/>
      <c r="BP113" s="413"/>
      <c r="BQ113" s="194"/>
      <c r="BR113" s="194"/>
      <c r="BS113" s="433"/>
      <c r="BT113" s="433"/>
      <c r="BU113" s="434"/>
      <c r="BV113" s="250"/>
      <c r="BW113" s="250"/>
      <c r="BX113" s="250"/>
      <c r="BY113" s="197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413"/>
      <c r="CK113" s="194"/>
      <c r="CL113" s="194"/>
      <c r="CM113" s="433"/>
      <c r="CN113" s="433"/>
      <c r="CO113" s="434"/>
      <c r="CP113" s="250"/>
      <c r="CQ113" s="250"/>
      <c r="CR113" s="250"/>
      <c r="CS113" s="197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413"/>
      <c r="DE113" s="194"/>
      <c r="DF113" s="194"/>
      <c r="DG113" s="433"/>
      <c r="DH113" s="433"/>
      <c r="DI113" s="434"/>
      <c r="DJ113" s="250"/>
      <c r="DK113" s="250"/>
      <c r="DL113" s="250"/>
      <c r="DM113" s="197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</row>
    <row r="114" spans="1:269" ht="34.5" customHeight="1" x14ac:dyDescent="0.2">
      <c r="A114" s="1429" t="s">
        <v>453</v>
      </c>
      <c r="B114" s="1397" t="s">
        <v>153</v>
      </c>
      <c r="C114" s="408" t="s">
        <v>343</v>
      </c>
      <c r="D114" s="1327"/>
      <c r="E114" s="631">
        <v>25</v>
      </c>
      <c r="F114" s="641"/>
      <c r="G114" s="608" t="str">
        <f>IF(ISBLANK(D114),"",2)</f>
        <v/>
      </c>
      <c r="H114" s="1220">
        <f t="shared" si="615"/>
        <v>25</v>
      </c>
      <c r="I114" s="608"/>
      <c r="J114" s="608"/>
      <c r="K114" s="608"/>
      <c r="L114" s="608"/>
      <c r="M114" s="608"/>
      <c r="N114" s="291"/>
      <c r="O114" s="291"/>
      <c r="P114" s="291"/>
      <c r="Q114" s="291"/>
      <c r="R114" s="291"/>
      <c r="S114" s="291"/>
      <c r="T114" s="603"/>
      <c r="U114" s="603"/>
      <c r="V114" s="603"/>
      <c r="W114" s="466"/>
      <c r="X114" s="467"/>
      <c r="Y114" s="1186">
        <f t="shared" si="616"/>
        <v>0</v>
      </c>
      <c r="Z114" s="399" t="str">
        <f>IF(Y114=0,"-",IF(Y114&lt;4,"Točno!",IF(Y114&gt;4,"Previše sati!","Netočno!")))</f>
        <v>-</v>
      </c>
      <c r="AA114" s="227"/>
      <c r="AB114" s="1214">
        <f t="shared" si="617"/>
        <v>25</v>
      </c>
      <c r="AC114" s="632"/>
      <c r="AD114" s="422"/>
      <c r="AE114" s="422"/>
      <c r="AF114" s="608"/>
      <c r="AG114" s="291"/>
      <c r="AH114" s="291"/>
      <c r="AI114" s="291"/>
      <c r="AJ114" s="608"/>
      <c r="AK114" s="608"/>
      <c r="AL114" s="291"/>
      <c r="AM114" s="291"/>
      <c r="AN114" s="291"/>
      <c r="AO114" s="291"/>
      <c r="AP114" s="291"/>
      <c r="AQ114" s="291"/>
      <c r="AR114" s="291"/>
      <c r="AS114" s="577"/>
      <c r="AT114" s="577">
        <f>(X114)</f>
        <v>0</v>
      </c>
      <c r="AU114" s="291"/>
      <c r="AV114" s="430">
        <f>SUM(AB114:AU114)</f>
        <v>25</v>
      </c>
      <c r="AW114" s="424">
        <f>(AV114)</f>
        <v>25</v>
      </c>
      <c r="AX114" s="152" t="str">
        <f>IF(AV114&lt;1,"Netočno!",IF(AV114&lt;AW114,"Premalo sati!",IF(AV114&gt;AW114,"Previše sati!","Točno!""")))</f>
        <v>Točno!"</v>
      </c>
      <c r="AY114" s="633">
        <f>(AV114)</f>
        <v>25</v>
      </c>
      <c r="AZ114" s="1291">
        <f>(AV114)</f>
        <v>25</v>
      </c>
      <c r="BA114" s="1249">
        <f>(E114+F114)*20/60</f>
        <v>8.3333333333333339</v>
      </c>
      <c r="BB114" s="634">
        <f>CEILING(BA114, 0.5)</f>
        <v>8.5</v>
      </c>
      <c r="BC114" s="471" t="str">
        <f>IF(ISBLANK(D114),"0",2)</f>
        <v>0</v>
      </c>
      <c r="BD114" s="472">
        <f>(W114+AS114)</f>
        <v>0</v>
      </c>
      <c r="BE114" s="472">
        <f>(AT114)</f>
        <v>0</v>
      </c>
      <c r="BF114" s="243">
        <f>IF(AZ114=0,"-",BH114-AZ114-BB114-BC114-BD114-BE114)</f>
        <v>6.5</v>
      </c>
      <c r="BG114" s="244">
        <f>IF(AB114=0,"0",BH114-AZ114)</f>
        <v>15</v>
      </c>
      <c r="BH114" s="230" t="str">
        <f>IF(AB114=0,"-",IF(AY114=25,"40",AB114*40/25))</f>
        <v>40</v>
      </c>
      <c r="BI114" s="1292">
        <f>IFERROR(IF(BH114=0,"-",AV114+BG114),0)</f>
        <v>40</v>
      </c>
      <c r="BJ114" s="406">
        <f>ROUND(25*BH114/40,0)</f>
        <v>25</v>
      </c>
      <c r="BK114" s="1236" t="str">
        <f>IF(BI114=0,"0",IF(BI114&gt;40,"PREKOVREMENO",IF(BI114=40,"PUNO","NEPUNO")))</f>
        <v>PUNO</v>
      </c>
      <c r="BL114" s="385"/>
      <c r="BM114" s="944"/>
      <c r="BN114" s="944"/>
      <c r="BO114" s="413"/>
      <c r="BP114" s="413"/>
      <c r="BQ114" s="194"/>
      <c r="BR114" s="194"/>
      <c r="BS114" s="433"/>
      <c r="BT114" s="433"/>
      <c r="BU114" s="434"/>
      <c r="BV114" s="250"/>
      <c r="BW114" s="250"/>
      <c r="BX114" s="250"/>
      <c r="BY114" s="197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413"/>
      <c r="CK114" s="194"/>
      <c r="CL114" s="194"/>
      <c r="CM114" s="433"/>
      <c r="CN114" s="433"/>
      <c r="CO114" s="434"/>
      <c r="CP114" s="250"/>
      <c r="CQ114" s="250"/>
      <c r="CR114" s="250"/>
      <c r="CS114" s="197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413"/>
      <c r="DE114" s="194"/>
      <c r="DF114" s="194"/>
      <c r="DG114" s="433"/>
      <c r="DH114" s="433"/>
      <c r="DI114" s="434"/>
      <c r="DJ114" s="250"/>
      <c r="DK114" s="250"/>
      <c r="DL114" s="250"/>
      <c r="DM114" s="197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</row>
    <row r="115" spans="1:269" ht="34.5" customHeight="1" x14ac:dyDescent="0.2">
      <c r="A115" s="1429" t="s">
        <v>454</v>
      </c>
      <c r="B115" s="1397" t="s">
        <v>153</v>
      </c>
      <c r="C115" s="408" t="s">
        <v>344</v>
      </c>
      <c r="D115" s="1327"/>
      <c r="E115" s="631">
        <v>25</v>
      </c>
      <c r="F115" s="641"/>
      <c r="G115" s="608" t="str">
        <f>IF(ISBLANK(D115),"",2)</f>
        <v/>
      </c>
      <c r="H115" s="1220">
        <f t="shared" ref="H115" si="618">SUM(E115:G115)</f>
        <v>25</v>
      </c>
      <c r="I115" s="608"/>
      <c r="J115" s="608"/>
      <c r="K115" s="608"/>
      <c r="L115" s="608"/>
      <c r="M115" s="608"/>
      <c r="N115" s="291"/>
      <c r="O115" s="291"/>
      <c r="P115" s="291"/>
      <c r="Q115" s="291"/>
      <c r="R115" s="291"/>
      <c r="S115" s="291"/>
      <c r="T115" s="603"/>
      <c r="U115" s="603"/>
      <c r="V115" s="603"/>
      <c r="W115" s="466"/>
      <c r="X115" s="467"/>
      <c r="Y115" s="1186">
        <f t="shared" ref="Y115" si="619">SUM(I115:X115)</f>
        <v>0</v>
      </c>
      <c r="Z115" s="399" t="str">
        <f>IF(Y115=0,"-",IF(Y115&lt;4,"Točno!",IF(Y115&gt;4,"Previše sati!","Netočno!")))</f>
        <v>-</v>
      </c>
      <c r="AA115" s="227"/>
      <c r="AB115" s="1214">
        <f t="shared" ref="AB115" si="620">(H115+Y115+AA115)</f>
        <v>25</v>
      </c>
      <c r="AC115" s="632"/>
      <c r="AD115" s="422"/>
      <c r="AE115" s="422"/>
      <c r="AF115" s="608"/>
      <c r="AG115" s="291"/>
      <c r="AH115" s="291"/>
      <c r="AI115" s="291"/>
      <c r="AJ115" s="608"/>
      <c r="AK115" s="608"/>
      <c r="AL115" s="291"/>
      <c r="AM115" s="291"/>
      <c r="AN115" s="291"/>
      <c r="AO115" s="291"/>
      <c r="AP115" s="291"/>
      <c r="AQ115" s="291"/>
      <c r="AR115" s="291"/>
      <c r="AS115" s="577"/>
      <c r="AT115" s="577">
        <f>(X115)</f>
        <v>0</v>
      </c>
      <c r="AU115" s="291"/>
      <c r="AV115" s="430">
        <f>SUM(AB115:AU115)</f>
        <v>25</v>
      </c>
      <c r="AW115" s="424">
        <f>(AV115)</f>
        <v>25</v>
      </c>
      <c r="AX115" s="152" t="str">
        <f>IF(AV115&lt;1,"Netočno!",IF(AV115&lt;AW115,"Premalo sati!",IF(AV115&gt;AW115,"Previše sati!","Točno!""")))</f>
        <v>Točno!"</v>
      </c>
      <c r="AY115" s="633">
        <f>(AV115)</f>
        <v>25</v>
      </c>
      <c r="AZ115" s="1291">
        <f>(AV115)</f>
        <v>25</v>
      </c>
      <c r="BA115" s="1249">
        <f>(E115+F115)*20/60</f>
        <v>8.3333333333333339</v>
      </c>
      <c r="BB115" s="634">
        <f>CEILING(BA115, 0.5)</f>
        <v>8.5</v>
      </c>
      <c r="BC115" s="471" t="str">
        <f>IF(ISBLANK(D115),"0",2)</f>
        <v>0</v>
      </c>
      <c r="BD115" s="472">
        <f>(W115+AS115)</f>
        <v>0</v>
      </c>
      <c r="BE115" s="472">
        <f>(AT115)</f>
        <v>0</v>
      </c>
      <c r="BF115" s="243">
        <f>IF(AZ115=0,"-",BH115-AZ115-BB115-BC115-BD115-BE115)</f>
        <v>6.5</v>
      </c>
      <c r="BG115" s="244">
        <f>IF(AB115=0,"0",BH115-AZ115)</f>
        <v>15</v>
      </c>
      <c r="BH115" s="230" t="str">
        <f>IF(AB115=0,"-",IF(AY115=25,"40",AB115*40/25))</f>
        <v>40</v>
      </c>
      <c r="BI115" s="1292">
        <f>IFERROR(IF(BH115=0,"-",AV115+BG115),0)</f>
        <v>40</v>
      </c>
      <c r="BJ115" s="406">
        <f>ROUND(25*BH115/40,0)</f>
        <v>25</v>
      </c>
      <c r="BK115" s="1236" t="str">
        <f>IF(BI115=0,"0",IF(BI115&gt;40,"PREKOVREMENO",IF(BI115=40,"PUNO","NEPUNO")))</f>
        <v>PUNO</v>
      </c>
      <c r="BL115" s="385"/>
      <c r="BM115" s="944"/>
      <c r="BN115" s="944"/>
      <c r="BO115" s="413"/>
      <c r="BP115" s="413"/>
      <c r="BQ115" s="194"/>
      <c r="BR115" s="194"/>
      <c r="BS115" s="433"/>
      <c r="BT115" s="433"/>
      <c r="BU115" s="434"/>
      <c r="BV115" s="250"/>
      <c r="BW115" s="250"/>
      <c r="BX115" s="250"/>
      <c r="BY115" s="197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413"/>
      <c r="CK115" s="194"/>
      <c r="CL115" s="194"/>
      <c r="CM115" s="433"/>
      <c r="CN115" s="433"/>
      <c r="CO115" s="434"/>
      <c r="CP115" s="250"/>
      <c r="CQ115" s="250"/>
      <c r="CR115" s="250"/>
      <c r="CS115" s="197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413"/>
      <c r="DE115" s="194"/>
      <c r="DF115" s="194"/>
      <c r="DG115" s="433"/>
      <c r="DH115" s="433"/>
      <c r="DI115" s="434"/>
      <c r="DJ115" s="250"/>
      <c r="DK115" s="250"/>
      <c r="DL115" s="250"/>
      <c r="DM115" s="197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</row>
    <row r="116" spans="1:269" s="39" customFormat="1" ht="20.25" customHeight="1" x14ac:dyDescent="0.25">
      <c r="A116" s="1423"/>
      <c r="B116" s="1398"/>
      <c r="C116" s="203"/>
      <c r="D116" s="1206"/>
      <c r="E116" s="639"/>
      <c r="F116" s="122"/>
      <c r="G116" s="6"/>
      <c r="H116" s="29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436"/>
      <c r="X116" s="437"/>
      <c r="Y116" s="437"/>
      <c r="Z116" s="437"/>
      <c r="AA116" s="6"/>
      <c r="AB116" s="437"/>
      <c r="AC116" s="640"/>
      <c r="AD116" s="438"/>
      <c r="AE116" s="438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180"/>
      <c r="AT116" s="180"/>
      <c r="AU116" s="6"/>
      <c r="AV116" s="636"/>
      <c r="AW116" s="128"/>
      <c r="AX116" s="183"/>
      <c r="AY116" s="637"/>
      <c r="AZ116" s="1264"/>
      <c r="BA116" s="1250"/>
      <c r="BB116" s="638"/>
      <c r="BC116" s="627"/>
      <c r="BD116" s="187"/>
      <c r="BE116" s="187"/>
      <c r="BF116" s="266"/>
      <c r="BG116" s="269"/>
      <c r="BH116" s="259"/>
      <c r="BI116" s="217"/>
      <c r="BJ116" s="375"/>
      <c r="BK116" s="1239"/>
      <c r="BL116" s="429"/>
      <c r="BM116" s="944"/>
      <c r="BN116" s="944"/>
      <c r="BO116" s="413"/>
      <c r="BP116" s="413"/>
      <c r="BQ116" s="194"/>
      <c r="BR116" s="194"/>
      <c r="BS116" s="433"/>
      <c r="BT116" s="433"/>
      <c r="BU116" s="434"/>
      <c r="BV116" s="250"/>
      <c r="BW116" s="250"/>
      <c r="BX116" s="250"/>
      <c r="BY116" s="197"/>
      <c r="CJ116" s="413"/>
      <c r="CK116" s="194"/>
      <c r="CL116" s="194"/>
      <c r="CM116" s="433"/>
      <c r="CN116" s="433"/>
      <c r="CO116" s="434"/>
      <c r="CP116" s="250"/>
      <c r="CQ116" s="250"/>
      <c r="CR116" s="250"/>
      <c r="CS116" s="197"/>
      <c r="DD116" s="413"/>
      <c r="DE116" s="194"/>
      <c r="DF116" s="194"/>
      <c r="DG116" s="433"/>
      <c r="DH116" s="433"/>
      <c r="DI116" s="434"/>
      <c r="DJ116" s="250"/>
      <c r="DK116" s="250"/>
      <c r="DL116" s="250"/>
      <c r="DM116" s="197"/>
    </row>
    <row r="117" spans="1:269" s="39" customFormat="1" x14ac:dyDescent="0.3">
      <c r="A117" s="1421"/>
      <c r="B117" s="1398"/>
      <c r="C117" s="419"/>
      <c r="D117" s="132"/>
      <c r="E117" s="122"/>
      <c r="F117" s="122"/>
      <c r="G117" s="6"/>
      <c r="H117" s="29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436"/>
      <c r="X117" s="437"/>
      <c r="Y117" s="437"/>
      <c r="Z117" s="437"/>
      <c r="AA117" s="6"/>
      <c r="AB117" s="122"/>
      <c r="AC117" s="177"/>
      <c r="AD117" s="438"/>
      <c r="AE117" s="2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180"/>
      <c r="AT117" s="180"/>
      <c r="AU117" s="6"/>
      <c r="AV117" s="127"/>
      <c r="AW117" s="128"/>
      <c r="AX117" s="183"/>
      <c r="AY117" s="265"/>
      <c r="AZ117" s="192"/>
      <c r="BA117" s="134"/>
      <c r="BB117" s="428"/>
      <c r="BC117" s="132"/>
      <c r="BD117" s="124"/>
      <c r="BE117" s="124"/>
      <c r="BF117" s="266"/>
      <c r="BG117" s="269"/>
      <c r="BH117" s="259"/>
      <c r="BI117" s="217"/>
      <c r="BJ117" s="375"/>
      <c r="BK117" s="1239"/>
      <c r="BL117" s="429"/>
      <c r="BM117" s="944"/>
      <c r="BN117" s="944"/>
      <c r="BO117" s="413"/>
      <c r="BP117" s="413"/>
      <c r="BQ117" s="5"/>
      <c r="BR117" s="439"/>
      <c r="BS117" s="440"/>
      <c r="BT117" s="441"/>
      <c r="BU117" s="442"/>
      <c r="BV117" s="443"/>
      <c r="BW117" s="443"/>
      <c r="BX117" s="443"/>
      <c r="BY117" s="444"/>
      <c r="BZ117" s="445"/>
      <c r="CA117" s="445"/>
      <c r="CB117" s="446"/>
      <c r="CC117" s="446"/>
      <c r="CD117" s="447"/>
      <c r="CE117" s="448"/>
      <c r="CF117" s="449"/>
      <c r="CG117" s="449"/>
      <c r="CH117" s="449"/>
      <c r="CI117" s="450"/>
      <c r="CJ117" s="413"/>
      <c r="CK117" s="5"/>
      <c r="CL117" s="439"/>
      <c r="CM117" s="440"/>
      <c r="CN117" s="441"/>
      <c r="CO117" s="442"/>
      <c r="CP117" s="443"/>
      <c r="CQ117" s="443"/>
      <c r="CR117" s="443"/>
      <c r="CS117" s="444"/>
      <c r="CT117" s="445"/>
      <c r="CU117" s="445"/>
      <c r="CV117" s="446"/>
      <c r="CW117" s="446"/>
      <c r="CX117" s="447"/>
      <c r="CY117" s="448"/>
      <c r="CZ117" s="449"/>
      <c r="DA117" s="449"/>
      <c r="DB117" s="449"/>
      <c r="DC117" s="450"/>
      <c r="DD117" s="413"/>
      <c r="DE117" s="5"/>
      <c r="DF117" s="439"/>
      <c r="DG117" s="440"/>
      <c r="DH117" s="441"/>
      <c r="DI117" s="442"/>
      <c r="DJ117" s="443"/>
      <c r="DK117" s="443"/>
      <c r="DL117" s="443"/>
      <c r="DM117" s="444"/>
      <c r="DN117" s="445"/>
      <c r="DO117" s="445"/>
      <c r="DP117" s="446"/>
      <c r="DQ117" s="446"/>
      <c r="DR117" s="447"/>
      <c r="DS117" s="448"/>
      <c r="DT117" s="449"/>
      <c r="DU117" s="449"/>
      <c r="DV117" s="449"/>
      <c r="DW117" s="450"/>
      <c r="DX117" s="202"/>
      <c r="DY117" s="202"/>
      <c r="DZ117" s="202"/>
      <c r="EA117" s="202"/>
      <c r="EB117" s="202"/>
      <c r="EC117" s="202"/>
      <c r="ED117" s="202"/>
      <c r="EE117" s="202"/>
      <c r="EF117" s="202"/>
      <c r="EG117" s="202"/>
      <c r="EH117" s="202"/>
      <c r="EI117" s="202"/>
      <c r="EJ117" s="202"/>
      <c r="EK117" s="202"/>
      <c r="EL117" s="202"/>
      <c r="EM117" s="202"/>
      <c r="EN117" s="202"/>
      <c r="EO117" s="202"/>
      <c r="EP117" s="202"/>
      <c r="EQ117" s="202"/>
      <c r="ER117" s="202"/>
      <c r="ES117" s="202"/>
      <c r="ET117" s="202"/>
      <c r="EU117" s="202"/>
      <c r="EV117" s="202"/>
      <c r="EW117" s="202"/>
      <c r="EX117" s="202"/>
      <c r="EY117" s="202"/>
      <c r="EZ117" s="202"/>
      <c r="FA117" s="202"/>
      <c r="FB117" s="202"/>
      <c r="FC117" s="202"/>
      <c r="FD117" s="202"/>
      <c r="FE117" s="202"/>
      <c r="FF117" s="202"/>
      <c r="FG117" s="202"/>
      <c r="FH117" s="202"/>
      <c r="FI117" s="202"/>
      <c r="FJ117" s="202"/>
      <c r="FK117" s="202"/>
      <c r="FL117" s="202"/>
      <c r="FM117" s="202"/>
      <c r="FN117" s="202"/>
      <c r="FO117" s="202"/>
      <c r="FP117" s="202"/>
      <c r="FQ117" s="202"/>
      <c r="FR117" s="202"/>
      <c r="FS117" s="202"/>
      <c r="FT117" s="202"/>
      <c r="FU117" s="202"/>
      <c r="FV117" s="202"/>
      <c r="FW117" s="202"/>
      <c r="FX117" s="202"/>
      <c r="FY117" s="202"/>
      <c r="FZ117" s="202"/>
      <c r="GA117" s="202"/>
      <c r="GB117" s="202"/>
      <c r="GC117" s="202"/>
      <c r="GD117" s="202"/>
      <c r="GE117" s="202"/>
      <c r="GF117" s="202"/>
      <c r="GG117" s="202"/>
      <c r="GH117" s="202"/>
      <c r="GI117" s="202"/>
      <c r="GJ117" s="202"/>
      <c r="GK117" s="202"/>
      <c r="GL117" s="202"/>
      <c r="GM117" s="202"/>
      <c r="GN117" s="202"/>
      <c r="GO117" s="202"/>
      <c r="GP117" s="202"/>
      <c r="GQ117" s="202"/>
      <c r="GR117" s="202"/>
      <c r="GS117" s="202"/>
      <c r="GT117" s="202"/>
      <c r="GU117" s="202"/>
      <c r="GV117" s="202"/>
      <c r="GW117" s="202"/>
      <c r="GX117" s="202"/>
      <c r="GY117" s="202"/>
      <c r="GZ117" s="202"/>
      <c r="HA117" s="202"/>
      <c r="HB117" s="202"/>
      <c r="HC117" s="202"/>
      <c r="HD117" s="202"/>
      <c r="HE117" s="202"/>
      <c r="HF117" s="202"/>
      <c r="HG117" s="202"/>
      <c r="HH117" s="202"/>
      <c r="HI117" s="202"/>
      <c r="HJ117" s="202"/>
      <c r="HK117" s="202"/>
      <c r="HL117" s="202"/>
      <c r="HM117" s="202"/>
      <c r="HN117" s="202"/>
      <c r="HO117" s="202"/>
      <c r="HP117" s="202"/>
      <c r="HQ117" s="202"/>
      <c r="HR117" s="202"/>
      <c r="HS117" s="202"/>
      <c r="HT117" s="202"/>
      <c r="HU117" s="202"/>
      <c r="HV117" s="202"/>
      <c r="HW117" s="202"/>
      <c r="HX117" s="202"/>
      <c r="HY117" s="202"/>
      <c r="HZ117" s="202"/>
      <c r="IA117" s="202"/>
      <c r="IB117" s="202"/>
      <c r="IC117" s="202"/>
      <c r="ID117" s="202"/>
      <c r="IE117" s="202"/>
      <c r="IF117" s="202"/>
      <c r="IG117" s="202"/>
      <c r="IH117" s="202"/>
      <c r="II117" s="202"/>
      <c r="IJ117" s="202"/>
      <c r="IK117" s="202"/>
      <c r="IL117" s="202"/>
      <c r="IM117" s="202"/>
      <c r="IN117" s="202"/>
      <c r="IO117" s="202"/>
      <c r="IP117" s="202"/>
      <c r="IQ117" s="202"/>
      <c r="IR117" s="202"/>
      <c r="IS117" s="202"/>
      <c r="IT117" s="202"/>
      <c r="IU117" s="202"/>
      <c r="IV117" s="202"/>
      <c r="IW117" s="202"/>
      <c r="IX117" s="202"/>
      <c r="IY117" s="202"/>
      <c r="IZ117" s="202"/>
      <c r="JA117" s="202"/>
      <c r="JB117" s="202"/>
      <c r="JC117" s="202"/>
      <c r="JD117" s="202"/>
      <c r="JE117" s="202"/>
      <c r="JF117" s="202"/>
      <c r="JG117" s="202"/>
      <c r="JH117" s="202"/>
      <c r="JI117" s="202"/>
    </row>
    <row r="118" spans="1:269" x14ac:dyDescent="0.25">
      <c r="A118" s="1417"/>
      <c r="B118" s="1404"/>
      <c r="D118" s="22"/>
      <c r="E118" s="455"/>
      <c r="F118" s="455"/>
      <c r="G118" s="455"/>
      <c r="H118" s="510"/>
      <c r="I118" s="455"/>
      <c r="J118" s="455"/>
      <c r="K118" s="455"/>
      <c r="L118" s="455"/>
      <c r="M118" s="455"/>
      <c r="N118" s="455"/>
      <c r="O118" s="455"/>
      <c r="P118" s="455"/>
      <c r="Q118" s="455"/>
      <c r="R118" s="455"/>
      <c r="S118" s="455"/>
      <c r="T118" s="455"/>
      <c r="U118" s="455"/>
      <c r="V118" s="455"/>
      <c r="W118" s="455"/>
      <c r="X118" s="455"/>
      <c r="Y118" s="455"/>
      <c r="Z118" s="455"/>
      <c r="AA118" s="455"/>
      <c r="AB118" s="456"/>
      <c r="AC118" s="16"/>
      <c r="AD118" s="455"/>
      <c r="AE118" s="455"/>
      <c r="AF118" s="455"/>
      <c r="AG118" s="455"/>
      <c r="AH118" s="455"/>
      <c r="AI118" s="455"/>
      <c r="AJ118" s="455"/>
      <c r="AK118" s="455"/>
      <c r="AL118" s="455"/>
      <c r="AM118" s="455"/>
      <c r="AN118" s="455"/>
      <c r="AO118" s="455"/>
      <c r="AP118" s="455"/>
      <c r="AQ118" s="455"/>
      <c r="AR118" s="455"/>
      <c r="AS118" s="455"/>
      <c r="AT118" s="455"/>
      <c r="AU118" s="455"/>
      <c r="AV118" s="457"/>
      <c r="AW118" s="19"/>
      <c r="AX118" s="16"/>
      <c r="AY118" s="458"/>
      <c r="AZ118" s="1263"/>
      <c r="BA118" s="32"/>
      <c r="BB118" s="459"/>
      <c r="BC118" s="460"/>
      <c r="BD118" s="461"/>
      <c r="BE118" s="461"/>
      <c r="BF118" s="462"/>
      <c r="BG118" s="462"/>
      <c r="BH118" s="463"/>
      <c r="BI118" s="464"/>
      <c r="BJ118" s="465"/>
      <c r="BK118" s="1240"/>
      <c r="BL118" s="4"/>
      <c r="BM118" s="1302"/>
      <c r="BN118" s="1313"/>
      <c r="BO118" s="451"/>
      <c r="BP118" s="451"/>
      <c r="CA118" s="3"/>
      <c r="CB118" s="3"/>
      <c r="CC118" s="3"/>
      <c r="CD118" s="3"/>
      <c r="CJ118" s="451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DD118" s="451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</row>
    <row r="119" spans="1:269" ht="17.399999999999999" customHeight="1" x14ac:dyDescent="0.3">
      <c r="A119" s="1430" t="s">
        <v>348</v>
      </c>
      <c r="B119" s="1406" t="s">
        <v>154</v>
      </c>
      <c r="C119" s="1442" t="s">
        <v>155</v>
      </c>
      <c r="D119" s="1318"/>
      <c r="E119" s="292">
        <v>25</v>
      </c>
      <c r="F119" s="641"/>
      <c r="G119" s="608" t="str">
        <f t="shared" ref="G119" si="621">IF(ISBLANK(D119),"",2)</f>
        <v/>
      </c>
      <c r="H119" s="1220">
        <f t="shared" ref="H119" si="622">SUM(E119:G119)</f>
        <v>25</v>
      </c>
      <c r="I119" s="608"/>
      <c r="J119" s="608"/>
      <c r="K119" s="608"/>
      <c r="L119" s="608"/>
      <c r="M119" s="608"/>
      <c r="N119" s="291"/>
      <c r="O119" s="291"/>
      <c r="P119" s="291"/>
      <c r="Q119" s="608"/>
      <c r="R119" s="608"/>
      <c r="S119" s="608"/>
      <c r="T119" s="608"/>
      <c r="U119" s="608"/>
      <c r="V119" s="608"/>
      <c r="W119" s="830"/>
      <c r="X119" s="831"/>
      <c r="Y119" s="1186">
        <f t="shared" ref="Y119" si="623">SUM(I119:X119)</f>
        <v>0</v>
      </c>
      <c r="Z119" s="399" t="str">
        <f t="shared" ref="Z119" si="624">IF(Y119=0,"-",IF(Y119&lt;4,"Točno!",IF(Y119&gt;4,"Previše sati!","Netočno!")))</f>
        <v>-</v>
      </c>
      <c r="AA119" s="608"/>
      <c r="AB119" s="1214">
        <f t="shared" ref="AB119" si="625">(H119+Y119+AA119)</f>
        <v>25</v>
      </c>
      <c r="AC119" s="147" t="str">
        <f t="shared" ref="AC119:AC124" si="626">IF(AB119=0,"-",IF(AB119&lt;24,"Nepuno!",IF(AB119&gt;25,"Previše sati!","Puno!")))</f>
        <v>Puno!</v>
      </c>
      <c r="AD119" s="642"/>
      <c r="AE119" s="642"/>
      <c r="AF119" s="608"/>
      <c r="AG119" s="291"/>
      <c r="AH119" s="291"/>
      <c r="AI119" s="291"/>
      <c r="AJ119" s="608"/>
      <c r="AK119" s="608"/>
      <c r="AL119" s="608"/>
      <c r="AM119" s="608"/>
      <c r="AN119" s="608"/>
      <c r="AO119" s="608"/>
      <c r="AP119" s="608"/>
      <c r="AQ119" s="608"/>
      <c r="AR119" s="608"/>
      <c r="AS119" s="305">
        <f t="shared" ref="AS119:AT119" si="627">(W119)</f>
        <v>0</v>
      </c>
      <c r="AT119" s="305">
        <f t="shared" si="627"/>
        <v>0</v>
      </c>
      <c r="AU119" s="608"/>
      <c r="AV119" s="617">
        <f t="shared" ref="AV119:AV120" si="628">SUM(AB119:AU119)</f>
        <v>25</v>
      </c>
      <c r="AW119" s="468"/>
      <c r="AX119" s="469"/>
      <c r="AY119" s="470">
        <v>0</v>
      </c>
      <c r="AZ119" s="1291">
        <f t="shared" ref="AZ119" si="629">(AV119)</f>
        <v>25</v>
      </c>
      <c r="BA119" s="1251"/>
      <c r="BB119" s="166"/>
      <c r="BC119" s="471" t="str">
        <f t="shared" ref="BC119:BC120" si="630">IF(ISBLANK(D119),"0",2)</f>
        <v>0</v>
      </c>
      <c r="BD119" s="472">
        <f t="shared" ref="BD119:BD120" si="631">(W119+AS119)</f>
        <v>0</v>
      </c>
      <c r="BE119" s="472">
        <f t="shared" ref="BE119:BE120" si="632">(AT119)</f>
        <v>0</v>
      </c>
      <c r="BF119" s="473">
        <f t="shared" ref="BF119:BF120" si="633">IF(AZ119=0,"-",BH119-AZ119-BB119-BC119-BD119-BE119-AY119)</f>
        <v>15</v>
      </c>
      <c r="BG119" s="474">
        <f t="shared" ref="BG119:BG120" si="634">IF(AB119=0,"0",BH119-AZ119-AY119)</f>
        <v>15</v>
      </c>
      <c r="BH119" s="475" t="str">
        <f t="shared" ref="BH119:BH120" si="635">IF(AB119=0,"-",IF(AB119&gt;24,"40",AB119*40/25))</f>
        <v>40</v>
      </c>
      <c r="BI119" s="1292">
        <v>40</v>
      </c>
      <c r="BJ119" s="477">
        <f t="shared" ref="BJ119:BJ120" si="636">ROUND(25*BH119/40,0)</f>
        <v>25</v>
      </c>
      <c r="BK119" s="1241" t="str">
        <f t="shared" ref="BK119:BK120" si="637">IF(BI119=0,0,IF(BI119&gt;40,"PREKOVREMENO",IF(BI119=40,"PUNO","NEPUNO")))</f>
        <v>PUNO</v>
      </c>
      <c r="BL119" s="621"/>
      <c r="BM119" s="1314"/>
      <c r="BN119" s="1314"/>
      <c r="BO119" s="835"/>
      <c r="BP119" s="835"/>
      <c r="CA119" s="3"/>
      <c r="CB119" s="3"/>
      <c r="CC119" s="3"/>
      <c r="CD119" s="3"/>
      <c r="CJ119" s="835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DD119" s="835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</row>
    <row r="120" spans="1:269" ht="25.5" customHeight="1" x14ac:dyDescent="0.3">
      <c r="A120" s="1430" t="s">
        <v>525</v>
      </c>
      <c r="B120" s="1406" t="s">
        <v>154</v>
      </c>
      <c r="C120" s="1442" t="s">
        <v>155</v>
      </c>
      <c r="D120" s="1395"/>
      <c r="E120" s="292">
        <v>25</v>
      </c>
      <c r="F120" s="641"/>
      <c r="G120" s="608" t="str">
        <f t="shared" ref="G120:G123" si="638">IF(ISBLANK(D120),"",2)</f>
        <v/>
      </c>
      <c r="H120" s="1220">
        <f t="shared" ref="H120:H123" si="639">SUM(E120:G120)</f>
        <v>25</v>
      </c>
      <c r="I120" s="608"/>
      <c r="J120" s="608"/>
      <c r="K120" s="608"/>
      <c r="L120" s="608"/>
      <c r="M120" s="608"/>
      <c r="N120" s="291"/>
      <c r="O120" s="291"/>
      <c r="P120" s="291"/>
      <c r="Q120" s="608"/>
      <c r="R120" s="608"/>
      <c r="S120" s="608"/>
      <c r="T120" s="608"/>
      <c r="U120" s="608"/>
      <c r="V120" s="608"/>
      <c r="W120" s="830"/>
      <c r="X120" s="831"/>
      <c r="Y120" s="1186">
        <f t="shared" ref="Y120:Y123" si="640">SUM(I120:X120)</f>
        <v>0</v>
      </c>
      <c r="Z120" s="399" t="str">
        <f t="shared" ref="Z120:Z123" si="641">IF(Y120=0,"-",IF(Y120&lt;4,"Točno!",IF(Y120&gt;4,"Previše sati!","Netočno!")))</f>
        <v>-</v>
      </c>
      <c r="AA120" s="608"/>
      <c r="AB120" s="1214">
        <f t="shared" ref="AB120:AB123" si="642">(H120+Y120+AA120)</f>
        <v>25</v>
      </c>
      <c r="AC120" s="147" t="str">
        <f t="shared" si="626"/>
        <v>Puno!</v>
      </c>
      <c r="AD120" s="642"/>
      <c r="AE120" s="642"/>
      <c r="AF120" s="608"/>
      <c r="AG120" s="291"/>
      <c r="AH120" s="291"/>
      <c r="AI120" s="291"/>
      <c r="AJ120" s="608"/>
      <c r="AK120" s="608"/>
      <c r="AL120" s="608"/>
      <c r="AM120" s="608"/>
      <c r="AN120" s="608"/>
      <c r="AO120" s="608"/>
      <c r="AP120" s="608"/>
      <c r="AQ120" s="608"/>
      <c r="AR120" s="608"/>
      <c r="AS120" s="305">
        <f t="shared" ref="AS120:AS123" si="643">(W120)</f>
        <v>0</v>
      </c>
      <c r="AT120" s="305">
        <f t="shared" ref="AT120:AT123" si="644">(X120)</f>
        <v>0</v>
      </c>
      <c r="AU120" s="608"/>
      <c r="AV120" s="617">
        <f t="shared" si="628"/>
        <v>25</v>
      </c>
      <c r="AW120" s="468"/>
      <c r="AX120" s="469"/>
      <c r="AY120" s="470">
        <v>0</v>
      </c>
      <c r="AZ120" s="1291">
        <f t="shared" ref="AZ120:AZ123" si="645">(AV120)</f>
        <v>25</v>
      </c>
      <c r="BA120" s="1251"/>
      <c r="BB120" s="166"/>
      <c r="BC120" s="471" t="str">
        <f t="shared" si="630"/>
        <v>0</v>
      </c>
      <c r="BD120" s="472">
        <f t="shared" si="631"/>
        <v>0</v>
      </c>
      <c r="BE120" s="472">
        <f t="shared" si="632"/>
        <v>0</v>
      </c>
      <c r="BF120" s="473">
        <f t="shared" si="633"/>
        <v>15</v>
      </c>
      <c r="BG120" s="474">
        <f t="shared" si="634"/>
        <v>15</v>
      </c>
      <c r="BH120" s="475" t="str">
        <f t="shared" si="635"/>
        <v>40</v>
      </c>
      <c r="BI120" s="1292">
        <v>40</v>
      </c>
      <c r="BJ120" s="477">
        <f t="shared" si="636"/>
        <v>25</v>
      </c>
      <c r="BK120" s="1241" t="str">
        <f t="shared" si="637"/>
        <v>PUNO</v>
      </c>
      <c r="BL120" s="621"/>
      <c r="BM120" s="1314"/>
      <c r="BN120" s="1314"/>
      <c r="BO120" s="835"/>
      <c r="BP120" s="835"/>
      <c r="CA120" s="3"/>
      <c r="CB120" s="3"/>
      <c r="CC120" s="3"/>
      <c r="CD120" s="3"/>
      <c r="CJ120" s="835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DD120" s="835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</row>
    <row r="121" spans="1:269" ht="17.399999999999999" customHeight="1" x14ac:dyDescent="0.3">
      <c r="A121" s="1430" t="s">
        <v>349</v>
      </c>
      <c r="B121" s="1406" t="s">
        <v>154</v>
      </c>
      <c r="C121" s="1442" t="s">
        <v>156</v>
      </c>
      <c r="D121" s="1396"/>
      <c r="E121" s="292">
        <v>25</v>
      </c>
      <c r="F121" s="641"/>
      <c r="G121" s="608" t="str">
        <f t="shared" si="638"/>
        <v/>
      </c>
      <c r="H121" s="1220">
        <f t="shared" si="639"/>
        <v>25</v>
      </c>
      <c r="I121" s="608"/>
      <c r="J121" s="608"/>
      <c r="K121" s="608"/>
      <c r="L121" s="608"/>
      <c r="M121" s="608"/>
      <c r="N121" s="291"/>
      <c r="O121" s="291"/>
      <c r="P121" s="291"/>
      <c r="Q121" s="608"/>
      <c r="R121" s="608"/>
      <c r="S121" s="608"/>
      <c r="T121" s="608"/>
      <c r="U121" s="608"/>
      <c r="V121" s="608"/>
      <c r="W121" s="830"/>
      <c r="X121" s="831"/>
      <c r="Y121" s="1186">
        <f t="shared" si="640"/>
        <v>0</v>
      </c>
      <c r="Z121" s="399" t="str">
        <f t="shared" si="641"/>
        <v>-</v>
      </c>
      <c r="AA121" s="608"/>
      <c r="AB121" s="1214">
        <f t="shared" si="642"/>
        <v>25</v>
      </c>
      <c r="AC121" s="147" t="str">
        <f t="shared" si="626"/>
        <v>Puno!</v>
      </c>
      <c r="AD121" s="642"/>
      <c r="AE121" s="642"/>
      <c r="AF121" s="608"/>
      <c r="AG121" s="291"/>
      <c r="AH121" s="291"/>
      <c r="AI121" s="291"/>
      <c r="AJ121" s="608"/>
      <c r="AK121" s="608"/>
      <c r="AL121" s="608"/>
      <c r="AM121" s="608"/>
      <c r="AN121" s="608"/>
      <c r="AO121" s="608"/>
      <c r="AP121" s="608"/>
      <c r="AQ121" s="608"/>
      <c r="AR121" s="608"/>
      <c r="AS121" s="305">
        <f t="shared" si="643"/>
        <v>0</v>
      </c>
      <c r="AT121" s="305">
        <f t="shared" si="644"/>
        <v>0</v>
      </c>
      <c r="AU121" s="608"/>
      <c r="AV121" s="617">
        <f t="shared" ref="AV121:AV122" si="646">SUM(AB121:AU121)</f>
        <v>25</v>
      </c>
      <c r="AW121" s="468"/>
      <c r="AX121" s="469"/>
      <c r="AY121" s="470">
        <v>0</v>
      </c>
      <c r="AZ121" s="1291">
        <f t="shared" si="645"/>
        <v>25</v>
      </c>
      <c r="BA121" s="1251"/>
      <c r="BB121" s="166"/>
      <c r="BC121" s="471" t="str">
        <f t="shared" ref="BC121:BC122" si="647">IF(ISBLANK(D121),"0",2)</f>
        <v>0</v>
      </c>
      <c r="BD121" s="472">
        <f t="shared" ref="BD121:BD122" si="648">(W121+AS121)</f>
        <v>0</v>
      </c>
      <c r="BE121" s="472">
        <f t="shared" ref="BE121:BE122" si="649">(AT121)</f>
        <v>0</v>
      </c>
      <c r="BF121" s="473">
        <f t="shared" ref="BF121:BF122" si="650">IF(AZ121=0,"-",BH121-AZ121-BB121-BC121-BD121-BE121-AY121)</f>
        <v>15</v>
      </c>
      <c r="BG121" s="474">
        <f t="shared" ref="BG121:BG122" si="651">IF(AB121=0,"0",BH121-AZ121-AY121)</f>
        <v>15</v>
      </c>
      <c r="BH121" s="475" t="str">
        <f t="shared" ref="BH121:BH122" si="652">IF(AB121=0,"-",IF(AB121&gt;24,"40",AB121*40/25))</f>
        <v>40</v>
      </c>
      <c r="BI121" s="1292">
        <v>40</v>
      </c>
      <c r="BJ121" s="477">
        <f t="shared" ref="BJ121:BJ122" si="653">ROUND(25*BH121/40,0)</f>
        <v>25</v>
      </c>
      <c r="BK121" s="1241" t="str">
        <f t="shared" ref="BK121:BK122" si="654">IF(BI121=0,0,IF(BI121&gt;40,"PREKOVREMENO",IF(BI121=40,"PUNO","NEPUNO")))</f>
        <v>PUNO</v>
      </c>
      <c r="BL121" s="621"/>
      <c r="BM121" s="1314"/>
      <c r="BN121" s="1314"/>
      <c r="BO121" s="835"/>
      <c r="BP121" s="835"/>
      <c r="CA121" s="3"/>
      <c r="CB121" s="3"/>
      <c r="CC121" s="3"/>
      <c r="CD121" s="3"/>
      <c r="CJ121" s="835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DD121" s="835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</row>
    <row r="122" spans="1:269" ht="17.399999999999999" customHeight="1" x14ac:dyDescent="0.3">
      <c r="A122" s="1430" t="s">
        <v>350</v>
      </c>
      <c r="B122" s="1406" t="s">
        <v>154</v>
      </c>
      <c r="C122" s="1442" t="s">
        <v>157</v>
      </c>
      <c r="D122" s="1396"/>
      <c r="E122" s="292">
        <v>25</v>
      </c>
      <c r="F122" s="641"/>
      <c r="G122" s="608" t="str">
        <f t="shared" si="638"/>
        <v/>
      </c>
      <c r="H122" s="1220">
        <f t="shared" si="639"/>
        <v>25</v>
      </c>
      <c r="I122" s="608"/>
      <c r="J122" s="608"/>
      <c r="K122" s="608"/>
      <c r="L122" s="608"/>
      <c r="M122" s="608"/>
      <c r="N122" s="291"/>
      <c r="O122" s="291"/>
      <c r="P122" s="291"/>
      <c r="Q122" s="608"/>
      <c r="R122" s="608"/>
      <c r="S122" s="608"/>
      <c r="T122" s="608"/>
      <c r="U122" s="608"/>
      <c r="V122" s="608"/>
      <c r="W122" s="830"/>
      <c r="X122" s="831"/>
      <c r="Y122" s="1186">
        <f t="shared" si="640"/>
        <v>0</v>
      </c>
      <c r="Z122" s="399" t="str">
        <f t="shared" si="641"/>
        <v>-</v>
      </c>
      <c r="AA122" s="608"/>
      <c r="AB122" s="1214">
        <f t="shared" si="642"/>
        <v>25</v>
      </c>
      <c r="AC122" s="147" t="str">
        <f t="shared" si="626"/>
        <v>Puno!</v>
      </c>
      <c r="AD122" s="642"/>
      <c r="AE122" s="642"/>
      <c r="AF122" s="608"/>
      <c r="AG122" s="291"/>
      <c r="AH122" s="291"/>
      <c r="AI122" s="291"/>
      <c r="AJ122" s="608"/>
      <c r="AK122" s="608"/>
      <c r="AL122" s="608"/>
      <c r="AM122" s="608"/>
      <c r="AN122" s="608"/>
      <c r="AO122" s="608"/>
      <c r="AP122" s="608"/>
      <c r="AQ122" s="608"/>
      <c r="AR122" s="608"/>
      <c r="AS122" s="305">
        <f t="shared" si="643"/>
        <v>0</v>
      </c>
      <c r="AT122" s="305">
        <f t="shared" si="644"/>
        <v>0</v>
      </c>
      <c r="AU122" s="608"/>
      <c r="AV122" s="617">
        <f t="shared" si="646"/>
        <v>25</v>
      </c>
      <c r="AW122" s="468"/>
      <c r="AX122" s="469"/>
      <c r="AY122" s="470">
        <v>0</v>
      </c>
      <c r="AZ122" s="1291">
        <f t="shared" si="645"/>
        <v>25</v>
      </c>
      <c r="BA122" s="1251"/>
      <c r="BB122" s="166"/>
      <c r="BC122" s="471" t="str">
        <f t="shared" si="647"/>
        <v>0</v>
      </c>
      <c r="BD122" s="472">
        <f t="shared" si="648"/>
        <v>0</v>
      </c>
      <c r="BE122" s="472">
        <f t="shared" si="649"/>
        <v>0</v>
      </c>
      <c r="BF122" s="473">
        <f t="shared" si="650"/>
        <v>15</v>
      </c>
      <c r="BG122" s="474">
        <f t="shared" si="651"/>
        <v>15</v>
      </c>
      <c r="BH122" s="475" t="str">
        <f t="shared" si="652"/>
        <v>40</v>
      </c>
      <c r="BI122" s="1292">
        <v>40</v>
      </c>
      <c r="BJ122" s="477">
        <f t="shared" si="653"/>
        <v>25</v>
      </c>
      <c r="BK122" s="1241" t="str">
        <f t="shared" si="654"/>
        <v>PUNO</v>
      </c>
      <c r="BL122" s="621"/>
      <c r="BM122" s="1314"/>
      <c r="BN122" s="1314"/>
      <c r="BO122" s="835"/>
      <c r="BP122" s="835"/>
      <c r="CA122" s="3"/>
      <c r="CB122" s="3"/>
      <c r="CC122" s="3"/>
      <c r="CD122" s="3"/>
      <c r="CJ122" s="835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DD122" s="835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</row>
    <row r="123" spans="1:269" ht="24" customHeight="1" x14ac:dyDescent="0.3">
      <c r="A123" s="1430" t="s">
        <v>351</v>
      </c>
      <c r="B123" s="1406" t="s">
        <v>154</v>
      </c>
      <c r="C123" s="1442" t="s">
        <v>353</v>
      </c>
      <c r="D123" s="1396"/>
      <c r="E123" s="292">
        <v>25</v>
      </c>
      <c r="F123" s="641"/>
      <c r="G123" s="608" t="str">
        <f t="shared" si="638"/>
        <v/>
      </c>
      <c r="H123" s="1220">
        <f t="shared" si="639"/>
        <v>25</v>
      </c>
      <c r="I123" s="608"/>
      <c r="J123" s="608"/>
      <c r="K123" s="608"/>
      <c r="L123" s="1443"/>
      <c r="M123" s="608"/>
      <c r="N123" s="291"/>
      <c r="O123" s="291"/>
      <c r="P123" s="291"/>
      <c r="Q123" s="608"/>
      <c r="R123" s="608"/>
      <c r="S123" s="608"/>
      <c r="T123" s="608"/>
      <c r="U123" s="608"/>
      <c r="V123" s="608"/>
      <c r="W123" s="830"/>
      <c r="X123" s="831"/>
      <c r="Y123" s="1186">
        <f t="shared" si="640"/>
        <v>0</v>
      </c>
      <c r="Z123" s="399" t="str">
        <f t="shared" si="641"/>
        <v>-</v>
      </c>
      <c r="AA123" s="608"/>
      <c r="AB123" s="1214">
        <f t="shared" si="642"/>
        <v>25</v>
      </c>
      <c r="AC123" s="147" t="str">
        <f t="shared" si="626"/>
        <v>Puno!</v>
      </c>
      <c r="AD123" s="642"/>
      <c r="AE123" s="642"/>
      <c r="AF123" s="608"/>
      <c r="AG123" s="291"/>
      <c r="AH123" s="291"/>
      <c r="AI123" s="291"/>
      <c r="AJ123" s="608"/>
      <c r="AK123" s="608"/>
      <c r="AL123" s="608"/>
      <c r="AM123" s="608"/>
      <c r="AN123" s="608"/>
      <c r="AO123" s="608"/>
      <c r="AP123" s="608"/>
      <c r="AQ123" s="608"/>
      <c r="AR123" s="608"/>
      <c r="AS123" s="305">
        <f t="shared" si="643"/>
        <v>0</v>
      </c>
      <c r="AT123" s="305">
        <f t="shared" si="644"/>
        <v>0</v>
      </c>
      <c r="AU123" s="608"/>
      <c r="AV123" s="617">
        <f t="shared" ref="AV123" si="655">SUM(AB123:AU123)</f>
        <v>25</v>
      </c>
      <c r="AW123" s="468"/>
      <c r="AX123" s="469"/>
      <c r="AY123" s="470">
        <v>0</v>
      </c>
      <c r="AZ123" s="1291">
        <f t="shared" si="645"/>
        <v>25</v>
      </c>
      <c r="BA123" s="1251"/>
      <c r="BB123" s="166"/>
      <c r="BC123" s="471" t="str">
        <f t="shared" ref="BC123" si="656">IF(ISBLANK(D123),"0",2)</f>
        <v>0</v>
      </c>
      <c r="BD123" s="472">
        <f t="shared" ref="BD123" si="657">(W123+AS123)</f>
        <v>0</v>
      </c>
      <c r="BE123" s="472">
        <f t="shared" ref="BE123" si="658">(AT123)</f>
        <v>0</v>
      </c>
      <c r="BF123" s="473">
        <f t="shared" ref="BF123" si="659">IF(AZ123=0,"-",BH123-AZ123-BB123-BC123-BD123-BE123-AY123)</f>
        <v>15</v>
      </c>
      <c r="BG123" s="474">
        <f t="shared" ref="BG123" si="660">IF(AB123=0,"0",BH123-AZ123-AY123)</f>
        <v>15</v>
      </c>
      <c r="BH123" s="475" t="str">
        <f t="shared" ref="BH123" si="661">IF(AB123=0,"-",IF(AB123&gt;24,"40",AB123*40/25))</f>
        <v>40</v>
      </c>
      <c r="BI123" s="1292">
        <v>40</v>
      </c>
      <c r="BJ123" s="477">
        <f t="shared" ref="BJ123" si="662">ROUND(25*BH123/40,0)</f>
        <v>25</v>
      </c>
      <c r="BK123" s="1241" t="str">
        <f t="shared" ref="BK123" si="663">IF(BI123=0,0,IF(BI123&gt;40,"PREKOVREMENO",IF(BI123=40,"PUNO","NEPUNO")))</f>
        <v>PUNO</v>
      </c>
      <c r="BL123" s="621"/>
      <c r="BM123" s="1314"/>
      <c r="BN123" s="1314"/>
      <c r="BO123" s="835"/>
      <c r="BP123" s="835"/>
      <c r="CA123" s="3"/>
      <c r="CB123" s="3"/>
      <c r="CC123" s="3"/>
      <c r="CD123" s="3"/>
      <c r="CJ123" s="835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DD123" s="835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</row>
    <row r="124" spans="1:269" ht="25.5" customHeight="1" x14ac:dyDescent="0.3">
      <c r="A124" s="1430" t="s">
        <v>352</v>
      </c>
      <c r="B124" s="1406" t="s">
        <v>154</v>
      </c>
      <c r="C124" s="1442" t="s">
        <v>417</v>
      </c>
      <c r="D124" s="1396"/>
      <c r="E124" s="292">
        <v>12.5</v>
      </c>
      <c r="F124" s="641"/>
      <c r="G124" s="608" t="str">
        <f t="shared" ref="G124" si="664">IF(ISBLANK(D124),"",2)</f>
        <v/>
      </c>
      <c r="H124" s="1220">
        <f t="shared" ref="H124" si="665">SUM(E124:G124)</f>
        <v>12.5</v>
      </c>
      <c r="I124" s="608"/>
      <c r="J124" s="608"/>
      <c r="K124" s="608"/>
      <c r="L124" s="608"/>
      <c r="M124" s="608"/>
      <c r="N124" s="291"/>
      <c r="O124" s="291"/>
      <c r="P124" s="291"/>
      <c r="Q124" s="608"/>
      <c r="R124" s="608"/>
      <c r="S124" s="608"/>
      <c r="T124" s="608"/>
      <c r="U124" s="608"/>
      <c r="V124" s="608"/>
      <c r="W124" s="830"/>
      <c r="X124" s="831"/>
      <c r="Y124" s="1186">
        <f t="shared" ref="Y124" si="666">SUM(I124:X124)</f>
        <v>0</v>
      </c>
      <c r="Z124" s="399" t="str">
        <f t="shared" ref="Z124" si="667">IF(Y124=0,"-",IF(Y124&lt;4,"Točno!",IF(Y124&gt;4,"Previše sati!","Netočno!")))</f>
        <v>-</v>
      </c>
      <c r="AA124" s="608"/>
      <c r="AB124" s="1214">
        <f t="shared" ref="AB124" si="668">(H124+Y124+AA124)</f>
        <v>12.5</v>
      </c>
      <c r="AC124" s="147" t="str">
        <f t="shared" si="626"/>
        <v>Nepuno!</v>
      </c>
      <c r="AD124" s="642"/>
      <c r="AE124" s="642"/>
      <c r="AF124" s="608"/>
      <c r="AG124" s="291"/>
      <c r="AH124" s="291"/>
      <c r="AI124" s="291"/>
      <c r="AJ124" s="608"/>
      <c r="AK124" s="608"/>
      <c r="AL124" s="608"/>
      <c r="AM124" s="608"/>
      <c r="AN124" s="608"/>
      <c r="AO124" s="608"/>
      <c r="AP124" s="608"/>
      <c r="AQ124" s="608"/>
      <c r="AR124" s="608"/>
      <c r="AS124" s="305">
        <f t="shared" ref="AS124" si="669">(W124)</f>
        <v>0</v>
      </c>
      <c r="AT124" s="305">
        <f t="shared" ref="AT124" si="670">(X124)</f>
        <v>0</v>
      </c>
      <c r="AU124" s="608"/>
      <c r="AV124" s="617">
        <f t="shared" ref="AV124" si="671">SUM(AB124:AU124)</f>
        <v>12.5</v>
      </c>
      <c r="AW124" s="468"/>
      <c r="AX124" s="469"/>
      <c r="AY124" s="470">
        <v>0</v>
      </c>
      <c r="AZ124" s="1291">
        <f t="shared" ref="AZ124" si="672">(AV124)</f>
        <v>12.5</v>
      </c>
      <c r="BA124" s="1251"/>
      <c r="BB124" s="166"/>
      <c r="BC124" s="471" t="str">
        <f t="shared" ref="BC124" si="673">IF(ISBLANK(D124),"0",2)</f>
        <v>0</v>
      </c>
      <c r="BD124" s="472">
        <f t="shared" ref="BD124" si="674">(W124+AS124)</f>
        <v>0</v>
      </c>
      <c r="BE124" s="472">
        <f t="shared" ref="BE124" si="675">(AT124)</f>
        <v>0</v>
      </c>
      <c r="BF124" s="473">
        <f t="shared" ref="BF124" si="676">IF(AZ124=0,"-",BH124-AZ124-BB124-BC124-BD124-BE124-AY124)</f>
        <v>7.5</v>
      </c>
      <c r="BG124" s="474">
        <f t="shared" ref="BG124" si="677">IF(AB124=0,"0",BH124-AZ124-AY124)</f>
        <v>7.5</v>
      </c>
      <c r="BH124" s="475">
        <f t="shared" ref="BH124" si="678">IF(AB124=0,"-",IF(AB124&gt;24,"40",AB124*40/25))</f>
        <v>20</v>
      </c>
      <c r="BI124" s="1292">
        <v>20</v>
      </c>
      <c r="BJ124" s="477">
        <f t="shared" ref="BJ124" si="679">ROUND(25*BH124/40,0)</f>
        <v>13</v>
      </c>
      <c r="BK124" s="1241" t="str">
        <f t="shared" ref="BK124" si="680">IF(BI124=0,0,IF(BI124&gt;40,"PREKOVREMENO",IF(BI124=40,"PUNO","NEPUNO")))</f>
        <v>NEPUNO</v>
      </c>
      <c r="BL124" s="621"/>
      <c r="BM124" s="1314"/>
      <c r="BN124" s="1314"/>
      <c r="BO124" s="835"/>
      <c r="BP124" s="835"/>
      <c r="CA124" s="3"/>
      <c r="CB124" s="3"/>
      <c r="CC124" s="3"/>
      <c r="CD124" s="3"/>
      <c r="CJ124" s="835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DD124" s="835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</row>
    <row r="125" spans="1:269" ht="24.75" customHeight="1" x14ac:dyDescent="0.3">
      <c r="A125" s="1430" t="s">
        <v>435</v>
      </c>
      <c r="B125" s="1406" t="s">
        <v>154</v>
      </c>
      <c r="C125" s="1442" t="s">
        <v>417</v>
      </c>
      <c r="D125" s="1440"/>
      <c r="E125" s="292">
        <v>12.5</v>
      </c>
      <c r="F125" s="641"/>
      <c r="G125" s="608" t="str">
        <f t="shared" ref="G125" si="681">IF(ISBLANK(D125),"",2)</f>
        <v/>
      </c>
      <c r="H125" s="1220">
        <f t="shared" ref="H125" si="682">SUM(E125:G125)</f>
        <v>12.5</v>
      </c>
      <c r="I125" s="608"/>
      <c r="J125" s="608"/>
      <c r="K125" s="608"/>
      <c r="L125" s="608"/>
      <c r="M125" s="608"/>
      <c r="N125" s="291"/>
      <c r="O125" s="291"/>
      <c r="P125" s="291"/>
      <c r="Q125" s="608"/>
      <c r="R125" s="608"/>
      <c r="S125" s="608"/>
      <c r="T125" s="608"/>
      <c r="U125" s="608"/>
      <c r="V125" s="608"/>
      <c r="W125" s="830"/>
      <c r="X125" s="831"/>
      <c r="Y125" s="1186">
        <f t="shared" ref="Y125" si="683">SUM(I125:X125)</f>
        <v>0</v>
      </c>
      <c r="Z125" s="399" t="str">
        <f t="shared" ref="Z125" si="684">IF(Y125=0,"-",IF(Y125&lt;4,"Točno!",IF(Y125&gt;4,"Previše sati!","Netočno!")))</f>
        <v>-</v>
      </c>
      <c r="AA125" s="608"/>
      <c r="AB125" s="1214">
        <f t="shared" ref="AB125" si="685">(H125+Y125+AA125)</f>
        <v>12.5</v>
      </c>
      <c r="AC125" s="147" t="str">
        <f t="shared" ref="AC125" si="686">IF(AB125=0,"-",IF(AB125&lt;24,"Nepuno!",IF(AB125&gt;25,"Previše sati!","Puno!")))</f>
        <v>Nepuno!</v>
      </c>
      <c r="AD125" s="642"/>
      <c r="AE125" s="642"/>
      <c r="AF125" s="608"/>
      <c r="AG125" s="291"/>
      <c r="AH125" s="291"/>
      <c r="AI125" s="291"/>
      <c r="AJ125" s="608"/>
      <c r="AK125" s="608"/>
      <c r="AL125" s="608"/>
      <c r="AM125" s="608"/>
      <c r="AN125" s="608"/>
      <c r="AO125" s="608"/>
      <c r="AP125" s="608"/>
      <c r="AQ125" s="608"/>
      <c r="AR125" s="608"/>
      <c r="AS125" s="305">
        <f t="shared" ref="AS125" si="687">(W125)</f>
        <v>0</v>
      </c>
      <c r="AT125" s="305">
        <f t="shared" ref="AT125" si="688">(X125)</f>
        <v>0</v>
      </c>
      <c r="AU125" s="608"/>
      <c r="AV125" s="617">
        <f t="shared" ref="AV125" si="689">SUM(AB125:AU125)</f>
        <v>12.5</v>
      </c>
      <c r="AW125" s="468"/>
      <c r="AX125" s="469"/>
      <c r="AY125" s="470">
        <v>0</v>
      </c>
      <c r="AZ125" s="1291">
        <f t="shared" ref="AZ125" si="690">(AV125)</f>
        <v>12.5</v>
      </c>
      <c r="BA125" s="1251"/>
      <c r="BB125" s="166"/>
      <c r="BC125" s="471" t="str">
        <f t="shared" ref="BC125" si="691">IF(ISBLANK(D125),"0",2)</f>
        <v>0</v>
      </c>
      <c r="BD125" s="472">
        <f t="shared" ref="BD125" si="692">(W125+AS125)</f>
        <v>0</v>
      </c>
      <c r="BE125" s="472">
        <f t="shared" ref="BE125" si="693">(AT125)</f>
        <v>0</v>
      </c>
      <c r="BF125" s="473">
        <f t="shared" ref="BF125" si="694">IF(AZ125=0,"-",BH125-AZ125-BB125-BC125-BD125-BE125-AY125)</f>
        <v>7.5</v>
      </c>
      <c r="BG125" s="474">
        <f t="shared" ref="BG125" si="695">IF(AB125=0,"0",BH125-AZ125-AY125)</f>
        <v>7.5</v>
      </c>
      <c r="BH125" s="475">
        <f t="shared" ref="BH125" si="696">IF(AB125=0,"-",IF(AB125&gt;24,"40",AB125*40/25))</f>
        <v>20</v>
      </c>
      <c r="BI125" s="1292">
        <v>20</v>
      </c>
      <c r="BJ125" s="477">
        <f t="shared" ref="BJ125" si="697">ROUND(25*BH125/40,0)</f>
        <v>13</v>
      </c>
      <c r="BK125" s="1241" t="str">
        <f t="shared" ref="BK125" si="698">IF(BI125=0,0,IF(BI125&gt;40,"PREKOVREMENO",IF(BI125=40,"PUNO","NEPUNO")))</f>
        <v>NEPUNO</v>
      </c>
      <c r="BL125" s="621"/>
      <c r="BM125" s="1314"/>
      <c r="BN125" s="1314"/>
      <c r="BO125" s="835"/>
      <c r="BP125" s="835"/>
      <c r="CA125" s="3"/>
      <c r="CB125" s="3"/>
      <c r="CC125" s="3"/>
      <c r="CD125" s="3"/>
      <c r="CJ125" s="835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DD125" s="835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</row>
    <row r="126" spans="1:269" s="39" customFormat="1" ht="21.75" customHeight="1" x14ac:dyDescent="0.2">
      <c r="A126" s="502"/>
      <c r="B126" s="27"/>
      <c r="C126" s="452"/>
      <c r="D126" s="1206"/>
      <c r="E126" s="122"/>
      <c r="F126" s="122"/>
      <c r="G126" s="6"/>
      <c r="H126" s="29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436"/>
      <c r="X126" s="437"/>
      <c r="Y126" s="437"/>
      <c r="Z126" s="437"/>
      <c r="AA126" s="6"/>
      <c r="AB126" s="122"/>
      <c r="AC126" s="177"/>
      <c r="AD126" s="438"/>
      <c r="AE126" s="438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180"/>
      <c r="AT126" s="180"/>
      <c r="AU126" s="6"/>
      <c r="AV126" s="503"/>
      <c r="AW126" s="504"/>
      <c r="AX126" s="505"/>
      <c r="AY126" s="184"/>
      <c r="AZ126" s="192"/>
      <c r="BA126" s="1253"/>
      <c r="BB126" s="185"/>
      <c r="BC126" s="627"/>
      <c r="BD126" s="187"/>
      <c r="BE126" s="187"/>
      <c r="BF126" s="188"/>
      <c r="BG126" s="189"/>
      <c r="BH126" s="191"/>
      <c r="BI126" s="506"/>
      <c r="BJ126" s="193"/>
      <c r="BK126" s="1243"/>
      <c r="BL126" s="628"/>
      <c r="BM126" s="944"/>
      <c r="BN126" s="944"/>
      <c r="BO126" s="413"/>
      <c r="BP126" s="413"/>
      <c r="BQ126" s="194"/>
      <c r="BR126" s="498"/>
      <c r="BS126" s="499"/>
      <c r="BT126" s="500"/>
      <c r="BU126" s="501"/>
      <c r="BV126" s="629"/>
      <c r="BW126" s="629"/>
      <c r="BX126" s="629"/>
      <c r="BY126" s="629"/>
      <c r="BZ126" s="630"/>
      <c r="CA126" s="630"/>
      <c r="CB126" s="199"/>
      <c r="CC126" s="199"/>
      <c r="CD126" s="198"/>
      <c r="CE126" s="507"/>
      <c r="CF126" s="508"/>
      <c r="CG126" s="508"/>
      <c r="CH126" s="508"/>
      <c r="CI126" s="201"/>
      <c r="CJ126" s="413"/>
      <c r="CK126" s="194"/>
      <c r="CL126" s="498"/>
      <c r="CM126" s="499"/>
      <c r="CN126" s="500"/>
      <c r="CO126" s="501"/>
      <c r="CP126" s="629"/>
      <c r="CQ126" s="629"/>
      <c r="CR126" s="629"/>
      <c r="CS126" s="629"/>
      <c r="CT126" s="630"/>
      <c r="CU126" s="630"/>
      <c r="CV126" s="199"/>
      <c r="CW126" s="199"/>
      <c r="CX126" s="198"/>
      <c r="CY126" s="507"/>
      <c r="CZ126" s="508"/>
      <c r="DA126" s="508"/>
      <c r="DB126" s="508"/>
      <c r="DC126" s="201"/>
      <c r="DD126" s="413"/>
      <c r="DE126" s="194"/>
      <c r="DF126" s="498"/>
      <c r="DG126" s="499"/>
      <c r="DH126" s="500"/>
      <c r="DI126" s="501"/>
      <c r="DJ126" s="629"/>
      <c r="DK126" s="629"/>
      <c r="DL126" s="629"/>
      <c r="DM126" s="629"/>
      <c r="DN126" s="630"/>
      <c r="DO126" s="630"/>
      <c r="DP126" s="199"/>
      <c r="DQ126" s="199"/>
      <c r="DR126" s="198"/>
      <c r="DS126" s="507"/>
      <c r="DT126" s="508"/>
      <c r="DU126" s="508"/>
      <c r="DV126" s="508"/>
      <c r="DW126" s="201"/>
    </row>
    <row r="127" spans="1:269" x14ac:dyDescent="0.25">
      <c r="A127" s="1431"/>
      <c r="B127" s="512" t="s">
        <v>436</v>
      </c>
      <c r="D127" s="22"/>
      <c r="E127" s="455"/>
      <c r="F127" s="461"/>
      <c r="G127" s="461"/>
      <c r="H127" s="510"/>
      <c r="I127" s="461"/>
      <c r="J127" s="461"/>
      <c r="K127" s="461"/>
      <c r="L127" s="461"/>
      <c r="M127" s="461"/>
      <c r="N127" s="461"/>
      <c r="O127" s="461"/>
      <c r="P127" s="461"/>
      <c r="Q127" s="461"/>
      <c r="R127" s="461"/>
      <c r="S127" s="461"/>
      <c r="T127" s="461"/>
      <c r="U127" s="461"/>
      <c r="V127" s="461"/>
      <c r="W127" s="461"/>
      <c r="X127" s="461"/>
      <c r="Y127" s="461"/>
      <c r="Z127" s="461"/>
      <c r="AA127" s="461"/>
      <c r="AB127" s="510"/>
      <c r="AC127" s="16"/>
      <c r="AD127" s="455"/>
      <c r="AE127" s="455"/>
      <c r="AF127" s="455"/>
      <c r="AG127" s="455"/>
      <c r="AH127" s="455"/>
      <c r="AI127" s="455"/>
      <c r="AJ127" s="455"/>
      <c r="AK127" s="455"/>
      <c r="AL127" s="455"/>
      <c r="AM127" s="455"/>
      <c r="AN127" s="455"/>
      <c r="AO127" s="455"/>
      <c r="AP127" s="455"/>
      <c r="AQ127" s="455"/>
      <c r="AR127" s="455"/>
      <c r="AS127" s="455"/>
      <c r="AT127" s="455"/>
      <c r="AU127" s="455"/>
      <c r="AV127" s="456"/>
      <c r="AW127" s="19"/>
      <c r="AX127" s="16"/>
      <c r="AY127" s="21"/>
      <c r="AZ127" s="1263"/>
      <c r="BA127" s="13"/>
      <c r="BB127" s="13"/>
      <c r="BC127" s="513"/>
      <c r="BE127" s="461"/>
      <c r="BF127" s="13"/>
      <c r="BG127" s="514"/>
      <c r="BH127" s="463"/>
      <c r="BI127" s="464"/>
      <c r="BJ127" s="465"/>
      <c r="BK127" s="1244"/>
      <c r="BL127" s="454"/>
      <c r="BM127" s="1313"/>
      <c r="BN127" s="1313"/>
      <c r="BO127" s="451"/>
      <c r="BP127" s="451"/>
      <c r="CA127" s="3"/>
      <c r="CB127" s="3"/>
      <c r="CC127" s="3"/>
      <c r="CD127" s="3"/>
      <c r="CJ127" s="451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DD127" s="451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  <c r="JG127" s="21"/>
      <c r="JH127" s="21"/>
      <c r="JI127" s="21"/>
    </row>
    <row r="128" spans="1:269" x14ac:dyDescent="0.25">
      <c r="A128" s="1431"/>
      <c r="C128" s="515" t="s">
        <v>159</v>
      </c>
      <c r="D128" s="22"/>
      <c r="E128" s="455"/>
      <c r="F128" s="461"/>
      <c r="G128" s="461"/>
      <c r="H128" s="510"/>
      <c r="I128" s="461"/>
      <c r="J128" s="461"/>
      <c r="K128" s="461"/>
      <c r="L128" s="461"/>
      <c r="M128" s="461"/>
      <c r="N128" s="461"/>
      <c r="O128" s="461"/>
      <c r="P128" s="461"/>
      <c r="Q128" s="461"/>
      <c r="R128" s="461"/>
      <c r="S128" s="461"/>
      <c r="T128" s="461"/>
      <c r="U128" s="461"/>
      <c r="V128" s="461"/>
      <c r="W128" s="461"/>
      <c r="X128" s="461"/>
      <c r="Y128" s="461"/>
      <c r="Z128" s="461"/>
      <c r="AA128" s="461"/>
      <c r="AB128" s="510"/>
      <c r="AC128" s="16"/>
      <c r="AD128" s="455"/>
      <c r="AE128" s="455"/>
      <c r="AF128" s="455"/>
      <c r="AG128" s="455"/>
      <c r="AH128" s="455"/>
      <c r="AI128" s="455"/>
      <c r="AJ128" s="455"/>
      <c r="AK128" s="455"/>
      <c r="AL128" s="455"/>
      <c r="AM128" s="455"/>
      <c r="AN128" s="455"/>
      <c r="AO128" s="455"/>
      <c r="AP128" s="455"/>
      <c r="AQ128" s="455"/>
      <c r="AR128" s="455"/>
      <c r="AS128" s="455"/>
      <c r="AT128" s="455"/>
      <c r="AU128" s="455"/>
      <c r="AV128" s="456"/>
      <c r="AW128" s="19"/>
      <c r="AX128" s="16"/>
      <c r="AY128" s="21"/>
      <c r="AZ128" s="1263"/>
      <c r="BA128" s="13"/>
      <c r="BB128" s="13"/>
      <c r="BC128" s="513"/>
      <c r="BE128" s="461"/>
      <c r="BF128" s="13"/>
      <c r="BG128" s="514"/>
      <c r="BH128" s="463"/>
      <c r="BI128" s="464"/>
      <c r="BJ128" s="465"/>
      <c r="BK128" s="1244"/>
      <c r="BL128" s="454"/>
      <c r="BM128" s="1313"/>
      <c r="BN128" s="1313"/>
      <c r="BO128" s="451"/>
      <c r="BP128" s="451"/>
      <c r="CA128" s="3"/>
      <c r="CB128" s="3"/>
      <c r="CC128" s="3"/>
      <c r="CD128" s="3"/>
      <c r="CJ128" s="451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DD128" s="451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X128" s="516"/>
      <c r="DY128" s="516"/>
      <c r="DZ128" s="516"/>
      <c r="EA128" s="516"/>
      <c r="EB128" s="516"/>
      <c r="EC128" s="516"/>
      <c r="ED128" s="516"/>
      <c r="EE128" s="516"/>
      <c r="EF128" s="516"/>
      <c r="EG128" s="516"/>
      <c r="EH128" s="516"/>
      <c r="EI128" s="516"/>
      <c r="EJ128" s="516"/>
      <c r="EK128" s="516"/>
      <c r="EL128" s="516"/>
      <c r="EM128" s="516"/>
      <c r="EN128" s="516"/>
      <c r="EO128" s="516"/>
      <c r="EP128" s="516"/>
      <c r="EQ128" s="516"/>
      <c r="ER128" s="516"/>
      <c r="ES128" s="516"/>
      <c r="ET128" s="516"/>
      <c r="EU128" s="516"/>
      <c r="EV128" s="516"/>
      <c r="EW128" s="516"/>
      <c r="EX128" s="516"/>
      <c r="EY128" s="516"/>
      <c r="EZ128" s="516"/>
      <c r="FA128" s="516"/>
      <c r="FB128" s="516"/>
      <c r="FC128" s="516"/>
      <c r="FD128" s="516"/>
      <c r="FE128" s="516"/>
      <c r="FF128" s="516"/>
      <c r="FG128" s="516"/>
      <c r="FH128" s="516"/>
      <c r="FI128" s="516"/>
      <c r="FJ128" s="516"/>
      <c r="FK128" s="516"/>
      <c r="FL128" s="516"/>
      <c r="FM128" s="516"/>
      <c r="FN128" s="516"/>
      <c r="FO128" s="516"/>
      <c r="FP128" s="516"/>
      <c r="FQ128" s="516"/>
      <c r="FR128" s="516"/>
      <c r="FS128" s="516"/>
      <c r="FT128" s="516"/>
      <c r="FU128" s="516"/>
      <c r="FV128" s="516"/>
      <c r="FW128" s="516"/>
      <c r="FX128" s="516"/>
      <c r="FY128" s="516"/>
      <c r="FZ128" s="516"/>
      <c r="GA128" s="516"/>
      <c r="GB128" s="516"/>
      <c r="GC128" s="516"/>
      <c r="GD128" s="516"/>
      <c r="GE128" s="516"/>
      <c r="GF128" s="516"/>
      <c r="GG128" s="516"/>
      <c r="GH128" s="516"/>
      <c r="GI128" s="516"/>
      <c r="GJ128" s="516"/>
      <c r="GK128" s="516"/>
      <c r="GL128" s="516"/>
      <c r="GM128" s="516"/>
      <c r="GN128" s="516"/>
      <c r="GO128" s="516"/>
      <c r="GP128" s="516"/>
      <c r="GQ128" s="516"/>
      <c r="GR128" s="516"/>
      <c r="GS128" s="516"/>
      <c r="GT128" s="516"/>
      <c r="GU128" s="516"/>
      <c r="GV128" s="516"/>
      <c r="GW128" s="516"/>
      <c r="GX128" s="516"/>
      <c r="GY128" s="516"/>
      <c r="GZ128" s="516"/>
      <c r="HA128" s="516"/>
      <c r="HB128" s="516"/>
      <c r="HC128" s="516"/>
      <c r="HD128" s="516"/>
      <c r="HE128" s="516"/>
      <c r="HF128" s="516"/>
      <c r="HG128" s="516"/>
      <c r="HH128" s="516"/>
      <c r="HI128" s="516"/>
      <c r="HJ128" s="516"/>
      <c r="HK128" s="516"/>
      <c r="HL128" s="516"/>
      <c r="HM128" s="516"/>
      <c r="HN128" s="516"/>
      <c r="HO128" s="516"/>
      <c r="HP128" s="516"/>
      <c r="HQ128" s="516"/>
      <c r="HR128" s="516"/>
      <c r="HS128" s="516"/>
      <c r="HT128" s="516"/>
      <c r="HU128" s="516"/>
      <c r="HV128" s="516"/>
      <c r="HW128" s="516"/>
      <c r="HX128" s="516"/>
      <c r="HY128" s="516"/>
      <c r="HZ128" s="516"/>
      <c r="IA128" s="516"/>
      <c r="IB128" s="516"/>
      <c r="IC128" s="516"/>
      <c r="ID128" s="516"/>
      <c r="IE128" s="516"/>
      <c r="IF128" s="516"/>
      <c r="IG128" s="516"/>
      <c r="IH128" s="516"/>
      <c r="II128" s="516"/>
      <c r="IJ128" s="516"/>
      <c r="IK128" s="516"/>
      <c r="IL128" s="516"/>
      <c r="IM128" s="516"/>
      <c r="IN128" s="516"/>
      <c r="IO128" s="516"/>
      <c r="IP128" s="516"/>
      <c r="IQ128" s="516"/>
      <c r="IR128" s="516"/>
      <c r="IS128" s="516"/>
      <c r="IT128" s="516"/>
      <c r="IU128" s="516"/>
      <c r="IV128" s="516"/>
      <c r="IW128" s="516"/>
      <c r="IX128" s="516"/>
      <c r="IY128" s="516"/>
      <c r="IZ128" s="516"/>
      <c r="JA128" s="516"/>
      <c r="JB128" s="516"/>
      <c r="JC128" s="516"/>
      <c r="JD128" s="516"/>
      <c r="JE128" s="516"/>
      <c r="JF128" s="516"/>
      <c r="JG128" s="516"/>
      <c r="JH128" s="516"/>
      <c r="JI128" s="516"/>
    </row>
    <row r="129" spans="1:269" ht="15" customHeight="1" x14ac:dyDescent="0.25">
      <c r="A129" s="1431"/>
      <c r="C129" s="517" t="s">
        <v>160</v>
      </c>
      <c r="D129" s="22"/>
      <c r="E129" s="455"/>
      <c r="F129" s="461"/>
      <c r="G129" s="461"/>
      <c r="H129" s="510"/>
      <c r="I129" s="461"/>
      <c r="J129" s="461"/>
      <c r="K129" s="461"/>
      <c r="L129" s="461"/>
      <c r="M129" s="461"/>
      <c r="N129" s="461"/>
      <c r="O129" s="461"/>
      <c r="P129" s="461"/>
      <c r="Q129" s="461"/>
      <c r="R129" s="461"/>
      <c r="S129" s="461"/>
      <c r="T129" s="461"/>
      <c r="U129" s="461"/>
      <c r="V129" s="461"/>
      <c r="W129" s="461"/>
      <c r="X129" s="461"/>
      <c r="Y129" s="461"/>
      <c r="Z129" s="461"/>
      <c r="AA129" s="461"/>
      <c r="AB129" s="510"/>
      <c r="AC129" s="16"/>
      <c r="AD129" s="455"/>
      <c r="AE129" s="455"/>
      <c r="AF129" s="455"/>
      <c r="AG129" s="455"/>
      <c r="AH129" s="455"/>
      <c r="AI129" s="455"/>
      <c r="AJ129" s="455"/>
      <c r="AK129" s="455"/>
      <c r="AL129" s="455"/>
      <c r="AM129" s="455"/>
      <c r="AN129" s="455"/>
      <c r="AO129" s="455"/>
      <c r="AP129" s="455"/>
      <c r="AQ129" s="455"/>
      <c r="AR129" s="455"/>
      <c r="AS129" s="455"/>
      <c r="AT129" s="455"/>
      <c r="AU129" s="455"/>
      <c r="AV129" s="456"/>
      <c r="AW129" s="19"/>
      <c r="AX129" s="16"/>
      <c r="AY129" s="21"/>
      <c r="AZ129" s="1263"/>
      <c r="BA129" s="13"/>
      <c r="BB129" s="13"/>
      <c r="BC129" s="513"/>
      <c r="BE129" s="461"/>
      <c r="BF129" s="13"/>
      <c r="BG129" s="514"/>
      <c r="BH129" s="463"/>
      <c r="BI129" s="464"/>
      <c r="BJ129" s="465"/>
      <c r="BK129" s="1244"/>
      <c r="BL129" s="454"/>
      <c r="BM129" s="1313"/>
      <c r="BN129" s="1313"/>
      <c r="BO129" s="451"/>
      <c r="BP129" s="451"/>
      <c r="CA129" s="3"/>
      <c r="CB129" s="3"/>
      <c r="CC129" s="3"/>
      <c r="CD129" s="3"/>
      <c r="CJ129" s="451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DD129" s="451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X129" s="516"/>
      <c r="DY129" s="516"/>
      <c r="DZ129" s="516"/>
      <c r="EA129" s="516"/>
      <c r="EB129" s="516"/>
      <c r="EC129" s="516"/>
      <c r="ED129" s="516"/>
      <c r="EE129" s="516"/>
      <c r="EF129" s="516"/>
      <c r="EG129" s="516"/>
      <c r="EH129" s="516"/>
      <c r="EI129" s="516"/>
      <c r="EJ129" s="516"/>
      <c r="EK129" s="516"/>
      <c r="EL129" s="516"/>
      <c r="EM129" s="516"/>
      <c r="EN129" s="516"/>
      <c r="EO129" s="516"/>
      <c r="EP129" s="516"/>
      <c r="EQ129" s="516"/>
      <c r="ER129" s="516"/>
      <c r="ES129" s="516"/>
      <c r="ET129" s="516"/>
      <c r="EU129" s="516"/>
      <c r="EV129" s="516"/>
      <c r="EW129" s="516"/>
      <c r="EX129" s="516"/>
      <c r="EY129" s="516"/>
      <c r="EZ129" s="516"/>
      <c r="FA129" s="516"/>
      <c r="FB129" s="516"/>
      <c r="FC129" s="516"/>
      <c r="FD129" s="516"/>
      <c r="FE129" s="516"/>
      <c r="FF129" s="516"/>
      <c r="FG129" s="516"/>
      <c r="FH129" s="516"/>
      <c r="FI129" s="516"/>
      <c r="FJ129" s="516"/>
      <c r="FK129" s="516"/>
      <c r="FL129" s="516"/>
      <c r="FM129" s="516"/>
      <c r="FN129" s="516"/>
      <c r="FO129" s="516"/>
      <c r="FP129" s="516"/>
      <c r="FQ129" s="516"/>
      <c r="FR129" s="516"/>
      <c r="FS129" s="516"/>
      <c r="FT129" s="516"/>
      <c r="FU129" s="516"/>
      <c r="FV129" s="516"/>
      <c r="FW129" s="516"/>
      <c r="FX129" s="516"/>
      <c r="FY129" s="516"/>
      <c r="FZ129" s="516"/>
      <c r="GA129" s="516"/>
      <c r="GB129" s="516"/>
      <c r="GC129" s="516"/>
      <c r="GD129" s="516"/>
      <c r="GE129" s="516"/>
      <c r="GF129" s="516"/>
      <c r="GG129" s="516"/>
      <c r="GH129" s="516"/>
      <c r="GI129" s="516"/>
      <c r="GJ129" s="516"/>
      <c r="GK129" s="516"/>
      <c r="GL129" s="516"/>
      <c r="GM129" s="516"/>
      <c r="GN129" s="516"/>
      <c r="GO129" s="516"/>
      <c r="GP129" s="516"/>
      <c r="GQ129" s="516"/>
      <c r="GR129" s="516"/>
      <c r="GS129" s="516"/>
      <c r="GT129" s="516"/>
      <c r="GU129" s="516"/>
      <c r="GV129" s="516"/>
      <c r="GW129" s="516"/>
      <c r="GX129" s="516"/>
      <c r="GY129" s="516"/>
      <c r="GZ129" s="516"/>
      <c r="HA129" s="516"/>
      <c r="HB129" s="516"/>
      <c r="HC129" s="516"/>
      <c r="HD129" s="516"/>
      <c r="HE129" s="516"/>
      <c r="HF129" s="516"/>
      <c r="HG129" s="516"/>
      <c r="HH129" s="516"/>
      <c r="HI129" s="516"/>
      <c r="HJ129" s="516"/>
      <c r="HK129" s="516"/>
      <c r="HL129" s="516"/>
      <c r="HM129" s="516"/>
      <c r="HN129" s="516"/>
      <c r="HO129" s="516"/>
      <c r="HP129" s="516"/>
      <c r="HQ129" s="516"/>
      <c r="HR129" s="516"/>
      <c r="HS129" s="516"/>
      <c r="HT129" s="516"/>
      <c r="HU129" s="516"/>
      <c r="HV129" s="516"/>
      <c r="HW129" s="516"/>
      <c r="HX129" s="516"/>
      <c r="HY129" s="516"/>
      <c r="HZ129" s="516"/>
      <c r="IA129" s="516"/>
      <c r="IB129" s="516"/>
      <c r="IC129" s="516"/>
      <c r="ID129" s="516"/>
      <c r="IE129" s="516"/>
      <c r="IF129" s="516"/>
      <c r="IG129" s="516"/>
      <c r="IH129" s="516"/>
      <c r="II129" s="516"/>
      <c r="IJ129" s="516"/>
      <c r="IK129" s="516"/>
      <c r="IL129" s="516"/>
      <c r="IM129" s="516"/>
      <c r="IN129" s="516"/>
      <c r="IO129" s="516"/>
      <c r="IP129" s="516"/>
      <c r="IQ129" s="516"/>
      <c r="IR129" s="516"/>
      <c r="IS129" s="516"/>
      <c r="IT129" s="516"/>
      <c r="IU129" s="516"/>
      <c r="IV129" s="516"/>
      <c r="IW129" s="516"/>
      <c r="IX129" s="516"/>
      <c r="IY129" s="516"/>
      <c r="IZ129" s="516"/>
      <c r="JA129" s="516"/>
      <c r="JB129" s="516"/>
      <c r="JC129" s="516"/>
      <c r="JD129" s="516"/>
      <c r="JE129" s="516"/>
      <c r="JF129" s="516"/>
      <c r="JG129" s="516"/>
      <c r="JH129" s="516"/>
      <c r="JI129" s="516"/>
    </row>
    <row r="130" spans="1:269" s="39" customFormat="1" ht="21.75" customHeight="1" x14ac:dyDescent="0.2">
      <c r="A130" s="1418"/>
      <c r="B130" s="121"/>
      <c r="C130" s="519"/>
      <c r="D130" s="1208"/>
      <c r="E130" s="279"/>
      <c r="F130" s="341"/>
      <c r="G130" s="520"/>
      <c r="H130" s="1215"/>
      <c r="I130" s="520"/>
      <c r="J130" s="520"/>
      <c r="K130" s="277"/>
      <c r="L130" s="277"/>
      <c r="M130" s="277"/>
      <c r="N130" s="277"/>
      <c r="O130" s="277"/>
      <c r="P130" s="277"/>
      <c r="Q130" s="277"/>
      <c r="R130" s="277"/>
      <c r="S130" s="277"/>
      <c r="T130" s="277"/>
      <c r="U130" s="277"/>
      <c r="V130" s="277"/>
      <c r="W130" s="191"/>
      <c r="X130" s="191"/>
      <c r="Y130" s="191"/>
      <c r="Z130" s="191"/>
      <c r="AA130" s="520"/>
      <c r="AB130" s="521"/>
      <c r="AC130" s="177"/>
      <c r="AD130" s="279"/>
      <c r="AE130" s="279"/>
      <c r="AF130" s="279"/>
      <c r="AG130" s="257"/>
      <c r="AH130" s="257"/>
      <c r="AI130" s="257"/>
      <c r="AJ130" s="257"/>
      <c r="AK130" s="257"/>
      <c r="AL130" s="257"/>
      <c r="AM130" s="257"/>
      <c r="AN130" s="257"/>
      <c r="AO130" s="257"/>
      <c r="AP130" s="257"/>
      <c r="AQ130" s="257"/>
      <c r="AR130" s="257"/>
      <c r="AS130" s="259"/>
      <c r="AT130" s="259"/>
      <c r="AU130" s="257"/>
      <c r="AV130" s="208"/>
      <c r="AW130" s="182"/>
      <c r="AX130" s="177"/>
      <c r="AY130" s="184"/>
      <c r="AZ130" s="217"/>
      <c r="BA130" s="356"/>
      <c r="BB130" s="522"/>
      <c r="BC130" s="268"/>
      <c r="BD130" s="523"/>
      <c r="BE130" s="187"/>
      <c r="BF130" s="188"/>
      <c r="BG130" s="189"/>
      <c r="BH130" s="191"/>
      <c r="BI130" s="524"/>
      <c r="BJ130" s="357"/>
      <c r="BK130" s="287"/>
      <c r="BL130" s="287"/>
      <c r="BM130" s="257"/>
      <c r="BN130" s="257"/>
      <c r="BO130" s="260"/>
      <c r="BP130" s="260"/>
      <c r="BQ130" s="198"/>
      <c r="BR130" s="525"/>
      <c r="BS130" s="273"/>
      <c r="BT130" s="273"/>
      <c r="BU130" s="526"/>
      <c r="BV130" s="196"/>
      <c r="BW130" s="196"/>
      <c r="BX130" s="196"/>
      <c r="BY130" s="197"/>
      <c r="BZ130" s="198"/>
      <c r="CA130" s="198"/>
      <c r="CB130" s="199"/>
      <c r="CC130" s="199"/>
      <c r="CD130" s="198"/>
      <c r="CE130" s="507"/>
      <c r="CF130" s="508"/>
      <c r="CG130" s="508"/>
      <c r="CH130" s="508"/>
      <c r="CI130" s="201"/>
      <c r="CJ130" s="260"/>
      <c r="CK130" s="198"/>
      <c r="CL130" s="525"/>
      <c r="CM130" s="273"/>
      <c r="CN130" s="273"/>
      <c r="CO130" s="526"/>
      <c r="CP130" s="196"/>
      <c r="CQ130" s="196"/>
      <c r="CR130" s="196"/>
      <c r="CS130" s="197"/>
      <c r="CT130" s="198"/>
      <c r="CU130" s="198"/>
      <c r="CV130" s="199"/>
      <c r="CW130" s="199"/>
      <c r="CX130" s="198"/>
      <c r="CY130" s="507"/>
      <c r="CZ130" s="508"/>
      <c r="DA130" s="508"/>
      <c r="DB130" s="508"/>
      <c r="DC130" s="201"/>
      <c r="DD130" s="260"/>
      <c r="DE130" s="198"/>
      <c r="DF130" s="525"/>
      <c r="DG130" s="273"/>
      <c r="DH130" s="273"/>
      <c r="DI130" s="526"/>
      <c r="DJ130" s="196"/>
      <c r="DK130" s="196"/>
      <c r="DL130" s="196"/>
      <c r="DM130" s="197"/>
      <c r="DN130" s="198"/>
      <c r="DO130" s="198"/>
      <c r="DP130" s="199"/>
      <c r="DQ130" s="199"/>
      <c r="DR130" s="198"/>
      <c r="DS130" s="507"/>
      <c r="DT130" s="508"/>
      <c r="DU130" s="508"/>
      <c r="DV130" s="508"/>
      <c r="DW130" s="201"/>
    </row>
    <row r="131" spans="1:269" s="39" customFormat="1" ht="21.75" customHeight="1" x14ac:dyDescent="0.2">
      <c r="A131" s="1418"/>
      <c r="B131" s="121"/>
      <c r="C131" s="519"/>
      <c r="D131" s="1208"/>
      <c r="E131" s="279"/>
      <c r="F131" s="341"/>
      <c r="G131" s="520"/>
      <c r="H131" s="1215"/>
      <c r="I131" s="520"/>
      <c r="J131" s="520"/>
      <c r="K131" s="277"/>
      <c r="L131" s="277"/>
      <c r="M131" s="277"/>
      <c r="N131" s="277"/>
      <c r="O131" s="277"/>
      <c r="P131" s="277"/>
      <c r="Q131" s="277"/>
      <c r="R131" s="277"/>
      <c r="S131" s="277"/>
      <c r="T131" s="277"/>
      <c r="U131" s="277"/>
      <c r="V131" s="277"/>
      <c r="W131" s="191"/>
      <c r="X131" s="191"/>
      <c r="Y131" s="191"/>
      <c r="Z131" s="191"/>
      <c r="AA131" s="520"/>
      <c r="AB131" s="521"/>
      <c r="AC131" s="177"/>
      <c r="AD131" s="279"/>
      <c r="AE131" s="279"/>
      <c r="AF131" s="279"/>
      <c r="AG131" s="257"/>
      <c r="AH131" s="257"/>
      <c r="AI131" s="257"/>
      <c r="AJ131" s="257"/>
      <c r="AK131" s="257"/>
      <c r="AL131" s="257"/>
      <c r="AM131" s="257"/>
      <c r="AN131" s="257"/>
      <c r="AO131" s="257"/>
      <c r="AP131" s="257"/>
      <c r="AQ131" s="257"/>
      <c r="AR131" s="257"/>
      <c r="AS131" s="259"/>
      <c r="AT131" s="259"/>
      <c r="AU131" s="257"/>
      <c r="AV131" s="208"/>
      <c r="AW131" s="182"/>
      <c r="AX131" s="177"/>
      <c r="AY131" s="184"/>
      <c r="AZ131" s="217"/>
      <c r="BA131" s="356"/>
      <c r="BB131" s="522"/>
      <c r="BC131" s="268"/>
      <c r="BD131" s="523"/>
      <c r="BE131" s="187"/>
      <c r="BF131" s="188"/>
      <c r="BG131" s="189"/>
      <c r="BH131" s="191"/>
      <c r="BI131" s="524"/>
      <c r="BJ131" s="357"/>
      <c r="BK131" s="287"/>
      <c r="BL131" s="287"/>
      <c r="BM131" s="257"/>
      <c r="BN131" s="257"/>
      <c r="BO131" s="260"/>
      <c r="BP131" s="260"/>
      <c r="BQ131" s="198"/>
      <c r="BR131" s="525"/>
      <c r="BS131" s="273"/>
      <c r="BT131" s="273"/>
      <c r="BU131" s="526"/>
      <c r="BV131" s="196"/>
      <c r="BW131" s="196"/>
      <c r="BX131" s="196"/>
      <c r="BY131" s="197"/>
      <c r="BZ131" s="198"/>
      <c r="CA131" s="198"/>
      <c r="CB131" s="199"/>
      <c r="CC131" s="199"/>
      <c r="CD131" s="198"/>
      <c r="CE131" s="507"/>
      <c r="CF131" s="508"/>
      <c r="CG131" s="508"/>
      <c r="CH131" s="508"/>
      <c r="CI131" s="201"/>
      <c r="CJ131" s="260"/>
      <c r="CK131" s="198"/>
      <c r="CL131" s="525"/>
      <c r="CM131" s="273"/>
      <c r="CN131" s="273"/>
      <c r="CO131" s="526"/>
      <c r="CP131" s="196"/>
      <c r="CQ131" s="196"/>
      <c r="CR131" s="196"/>
      <c r="CS131" s="197"/>
      <c r="CT131" s="198"/>
      <c r="CU131" s="198"/>
      <c r="CV131" s="199"/>
      <c r="CW131" s="199"/>
      <c r="CX131" s="198"/>
      <c r="CY131" s="507"/>
      <c r="CZ131" s="508"/>
      <c r="DA131" s="508"/>
      <c r="DB131" s="508"/>
      <c r="DC131" s="201"/>
      <c r="DD131" s="260"/>
      <c r="DE131" s="198"/>
      <c r="DF131" s="525"/>
      <c r="DG131" s="273"/>
      <c r="DH131" s="273"/>
      <c r="DI131" s="526"/>
      <c r="DJ131" s="196"/>
      <c r="DK131" s="196"/>
      <c r="DL131" s="196"/>
      <c r="DM131" s="197"/>
      <c r="DN131" s="198"/>
      <c r="DO131" s="198"/>
      <c r="DP131" s="199"/>
      <c r="DQ131" s="199"/>
      <c r="DR131" s="198"/>
      <c r="DS131" s="507"/>
      <c r="DT131" s="508"/>
      <c r="DU131" s="508"/>
      <c r="DV131" s="508"/>
      <c r="DW131" s="201"/>
    </row>
    <row r="132" spans="1:269" ht="20.399999999999999" x14ac:dyDescent="0.2">
      <c r="A132" s="1432"/>
      <c r="B132" s="528" t="s">
        <v>106</v>
      </c>
      <c r="C132" s="529"/>
      <c r="D132" s="1318"/>
      <c r="E132" s="962"/>
      <c r="F132" s="530"/>
      <c r="G132" s="531" t="str">
        <f>IF(ISBLANK(D132),"",2)</f>
        <v/>
      </c>
      <c r="H132" s="1220">
        <f t="shared" ref="H132" si="699">SUM(E132:G132)</f>
        <v>0</v>
      </c>
      <c r="I132" s="532"/>
      <c r="J132" s="533"/>
      <c r="K132" s="533"/>
      <c r="L132" s="533"/>
      <c r="M132" s="533"/>
      <c r="N132" s="533"/>
      <c r="O132" s="533"/>
      <c r="P132" s="533"/>
      <c r="Q132" s="533"/>
      <c r="R132" s="533"/>
      <c r="S132" s="533"/>
      <c r="T132" s="588"/>
      <c r="U132" s="588"/>
      <c r="V132" s="588"/>
      <c r="W132" s="534"/>
      <c r="X132" s="534"/>
      <c r="Y132" s="1186">
        <f t="shared" ref="Y132" si="700">SUM(I132:X132)</f>
        <v>0</v>
      </c>
      <c r="Z132" s="399" t="str">
        <f t="shared" ref="Z132:Z136" si="701">IF(Y132=0,"-",IF(Y132&lt;4,"Točno!",IF(Y132&gt;4,"Previše sati!","Netočno!")))</f>
        <v>-</v>
      </c>
      <c r="AA132" s="533"/>
      <c r="AB132" s="1214">
        <f t="shared" ref="AB132" si="702">(H132+Y132+AA132)</f>
        <v>0</v>
      </c>
      <c r="AC132" s="535" t="str">
        <f>IF(AB132=0,"-",IF(AB132&lt;16,"Nepuno!",IF(AB132&gt;20,"Previše sati!","Puno!")))</f>
        <v>-</v>
      </c>
      <c r="AD132" s="537">
        <v>0</v>
      </c>
      <c r="AE132" s="537">
        <v>0</v>
      </c>
      <c r="AF132" s="537"/>
      <c r="AG132" s="533"/>
      <c r="AH132" s="533"/>
      <c r="AI132" s="533"/>
      <c r="AJ132" s="1328"/>
      <c r="AK132" s="1328"/>
      <c r="AL132" s="533"/>
      <c r="AM132" s="533"/>
      <c r="AN132" s="533"/>
      <c r="AO132" s="533"/>
      <c r="AP132" s="533"/>
      <c r="AQ132" s="533"/>
      <c r="AR132" s="533"/>
      <c r="AS132" s="534"/>
      <c r="AT132" s="534"/>
      <c r="AU132" s="533"/>
      <c r="AV132" s="538">
        <f>SUM(AD132:AU132)</f>
        <v>0</v>
      </c>
      <c r="AW132" s="539" t="e">
        <f>(BJ132-AB132)</f>
        <v>#VALUE!</v>
      </c>
      <c r="AX132" s="1246" t="str">
        <f>IF(AV132&lt;1,"Netočno!",IF(AV132&lt;AW132,"Premalo sati!",IF(AV132&gt;AW132,"Previše sati!","Točno!""")))</f>
        <v>Netočno!</v>
      </c>
      <c r="AY132" s="541" t="e">
        <f>(AW132-AV132)</f>
        <v>#VALUE!</v>
      </c>
      <c r="AZ132" s="1293">
        <f>(AB132+AV132)</f>
        <v>0</v>
      </c>
      <c r="BA132" s="542">
        <f>(E132+F132)*30/60</f>
        <v>0</v>
      </c>
      <c r="BB132" s="543">
        <f>CEILING(BA132, 0.5)</f>
        <v>0</v>
      </c>
      <c r="BC132" s="544" t="str">
        <f>IF(ISBLANK(D132),"0",2)</f>
        <v>0</v>
      </c>
      <c r="BD132" s="545">
        <f>(W132+AS132)</f>
        <v>0</v>
      </c>
      <c r="BE132" s="545">
        <f>(AT132+X132)</f>
        <v>0</v>
      </c>
      <c r="BF132" s="542" t="str">
        <f>IF(AZ132=0,"-",BH132-AZ132-BB132-BC132-BD132-BE132-AY132)</f>
        <v>-</v>
      </c>
      <c r="BG132" s="1165" t="str">
        <f>IF(AB132=0,"0",BH132-AZ132-AY132)</f>
        <v>0</v>
      </c>
      <c r="BH132" s="534" t="str">
        <f>IF(AB132=0,"-",IF(AB132&gt;15,"40",AB132*40/18))</f>
        <v>-</v>
      </c>
      <c r="BI132" s="1289">
        <f>IF(BH132=0,"-",AZ132+BG132)</f>
        <v>0</v>
      </c>
      <c r="BJ132" s="547" t="e">
        <f>ROUND(22*BH132/40,0)</f>
        <v>#VALUE!</v>
      </c>
      <c r="BK132" s="1317" t="str">
        <f>IF(BI132=0,"0",IF(BI132&gt;40,"PREKOVREMENO",IF(BI132=40,"PUNO","NEPUNO")))</f>
        <v>0</v>
      </c>
      <c r="BL132" s="548"/>
      <c r="BM132" s="1315"/>
      <c r="BN132" s="1386"/>
      <c r="BO132" s="1387"/>
      <c r="BP132" s="1387"/>
      <c r="BQ132" s="549"/>
      <c r="BR132" s="550"/>
      <c r="BS132" s="550"/>
      <c r="BT132" s="551"/>
      <c r="BU132" s="552">
        <f>SUM(BR132:BT132)</f>
        <v>0</v>
      </c>
      <c r="BV132" s="553"/>
      <c r="BW132" s="553">
        <f>(AV132+BS132)</f>
        <v>0</v>
      </c>
      <c r="BX132" s="553"/>
      <c r="BY132" s="554"/>
      <c r="BZ132" s="555"/>
      <c r="CA132" s="555"/>
      <c r="CB132" s="556"/>
      <c r="CC132" s="556"/>
      <c r="CD132" s="557"/>
      <c r="CE132" s="558">
        <f>SUM(CB132:CD132)</f>
        <v>0</v>
      </c>
      <c r="CF132" s="559"/>
      <c r="CG132" s="559">
        <f>(AV132+BS132+CC132)</f>
        <v>0</v>
      </c>
      <c r="CH132" s="559"/>
      <c r="CI132" s="1163"/>
      <c r="CJ132" s="536" t="s">
        <v>213</v>
      </c>
      <c r="CK132" s="549"/>
      <c r="CL132" s="550"/>
      <c r="CM132" s="550"/>
      <c r="CN132" s="1161"/>
      <c r="CO132" s="552">
        <f>SUM(CL132:CN132)</f>
        <v>0</v>
      </c>
      <c r="CP132" s="553">
        <f>(CF132+CL132)</f>
        <v>0</v>
      </c>
      <c r="CQ132" s="553">
        <f>(CG132+CM132)</f>
        <v>0</v>
      </c>
      <c r="CR132" s="553">
        <f>(CH132+CO132)</f>
        <v>0</v>
      </c>
      <c r="CS132" s="554">
        <f>SUM(CP132:CR132)</f>
        <v>0</v>
      </c>
      <c r="CT132" s="555" t="s">
        <v>214</v>
      </c>
      <c r="CU132" s="555"/>
      <c r="CV132" s="556"/>
      <c r="CW132" s="556"/>
      <c r="CX132" s="557"/>
      <c r="CY132" s="558">
        <f>SUM(CV132:CX132)</f>
        <v>0</v>
      </c>
      <c r="CZ132" s="559">
        <f>(CP132+CV132)</f>
        <v>0</v>
      </c>
      <c r="DA132" s="559">
        <f>(CQ132+CW132)</f>
        <v>0</v>
      </c>
      <c r="DB132" s="559">
        <f>(CR132+CY132)</f>
        <v>0</v>
      </c>
      <c r="DC132" s="560">
        <f>SUM(CZ132:DB132)</f>
        <v>0</v>
      </c>
      <c r="DD132" s="536" t="s">
        <v>213</v>
      </c>
      <c r="DE132" s="549"/>
      <c r="DF132" s="550"/>
      <c r="DG132" s="550"/>
      <c r="DH132" s="1161"/>
      <c r="DI132" s="552">
        <f>SUM(DF132:DH132)</f>
        <v>0</v>
      </c>
      <c r="DJ132" s="553">
        <f>(CZ132+DF132)</f>
        <v>0</v>
      </c>
      <c r="DK132" s="553">
        <f>(DA132+DG132)</f>
        <v>0</v>
      </c>
      <c r="DL132" s="553">
        <f>(DB132+DI132)</f>
        <v>0</v>
      </c>
      <c r="DM132" s="554">
        <f>SUM(DJ132:DL132)</f>
        <v>0</v>
      </c>
      <c r="DN132" s="555" t="s">
        <v>214</v>
      </c>
      <c r="DO132" s="555"/>
      <c r="DP132" s="556"/>
      <c r="DQ132" s="556"/>
      <c r="DR132" s="557"/>
      <c r="DS132" s="1162">
        <f>SUM(DP132:DR132)</f>
        <v>0</v>
      </c>
      <c r="DT132" s="559">
        <f>(DJ132+DP132)</f>
        <v>0</v>
      </c>
      <c r="DU132" s="559">
        <f>(DK132+DQ132)</f>
        <v>0</v>
      </c>
      <c r="DV132" s="559">
        <f>(DL132+DR132)</f>
        <v>0</v>
      </c>
      <c r="DW132" s="560">
        <f>SUM(DT132:DV132)</f>
        <v>0</v>
      </c>
      <c r="DX132" s="222"/>
      <c r="DY132" s="222"/>
      <c r="DZ132" s="222"/>
      <c r="EA132" s="222"/>
      <c r="EB132" s="222"/>
      <c r="EC132" s="222"/>
      <c r="ED132" s="222"/>
      <c r="EE132" s="222"/>
      <c r="EF132" s="222"/>
      <c r="EG132" s="222"/>
      <c r="EH132" s="222"/>
      <c r="EI132" s="222"/>
      <c r="EJ132" s="222"/>
      <c r="EK132" s="222"/>
      <c r="EL132" s="222"/>
      <c r="EM132" s="222"/>
      <c r="EN132" s="222"/>
      <c r="EO132" s="222"/>
      <c r="EP132" s="222"/>
      <c r="EQ132" s="222"/>
      <c r="ER132" s="222"/>
      <c r="ES132" s="222"/>
      <c r="ET132" s="222"/>
      <c r="EU132" s="222"/>
      <c r="EV132" s="222"/>
      <c r="EW132" s="222"/>
      <c r="EX132" s="222"/>
      <c r="EY132" s="222"/>
      <c r="EZ132" s="222"/>
      <c r="FA132" s="222"/>
      <c r="FB132" s="222"/>
      <c r="FC132" s="222"/>
      <c r="FD132" s="222"/>
      <c r="FE132" s="222"/>
      <c r="FF132" s="222"/>
      <c r="FG132" s="222"/>
      <c r="FH132" s="222"/>
      <c r="FI132" s="222"/>
      <c r="FJ132" s="222"/>
      <c r="FK132" s="222"/>
      <c r="FL132" s="222"/>
      <c r="FM132" s="222"/>
      <c r="FN132" s="222"/>
      <c r="FO132" s="222"/>
      <c r="FP132" s="222"/>
      <c r="FQ132" s="222"/>
      <c r="FR132" s="222"/>
      <c r="FS132" s="222"/>
      <c r="FT132" s="222"/>
      <c r="FU132" s="222"/>
      <c r="FV132" s="222"/>
      <c r="FW132" s="222"/>
      <c r="FX132" s="222"/>
      <c r="FY132" s="222"/>
      <c r="FZ132" s="222"/>
      <c r="GA132" s="222"/>
      <c r="GB132" s="222"/>
      <c r="GC132" s="222"/>
      <c r="GD132" s="222"/>
      <c r="GE132" s="222"/>
      <c r="GF132" s="222"/>
      <c r="GG132" s="222"/>
      <c r="GH132" s="222"/>
      <c r="GI132" s="222"/>
      <c r="GJ132" s="222"/>
      <c r="GK132" s="222"/>
      <c r="GL132" s="222"/>
      <c r="GM132" s="222"/>
      <c r="GN132" s="222"/>
      <c r="GO132" s="222"/>
      <c r="GP132" s="222"/>
      <c r="GQ132" s="222"/>
      <c r="GR132" s="222"/>
      <c r="GS132" s="222"/>
      <c r="GT132" s="222"/>
      <c r="GU132" s="222"/>
      <c r="GV132" s="222"/>
      <c r="GW132" s="222"/>
      <c r="GX132" s="222"/>
      <c r="GY132" s="222"/>
      <c r="GZ132" s="222"/>
      <c r="HA132" s="222"/>
      <c r="HB132" s="222"/>
      <c r="HC132" s="222"/>
      <c r="HD132" s="222"/>
      <c r="HE132" s="222"/>
      <c r="HF132" s="222"/>
      <c r="HG132" s="222"/>
      <c r="HH132" s="222"/>
      <c r="HI132" s="222"/>
      <c r="HJ132" s="222"/>
      <c r="HK132" s="222"/>
      <c r="HL132" s="222"/>
      <c r="HM132" s="222"/>
      <c r="HN132" s="222"/>
      <c r="HO132" s="222"/>
      <c r="HP132" s="222"/>
      <c r="HQ132" s="222"/>
      <c r="HR132" s="222"/>
      <c r="HS132" s="222"/>
      <c r="HT132" s="222"/>
      <c r="HU132" s="222"/>
      <c r="HV132" s="222"/>
      <c r="HW132" s="222"/>
      <c r="HX132" s="222"/>
      <c r="HY132" s="222"/>
      <c r="HZ132" s="222"/>
      <c r="IA132" s="222"/>
      <c r="IB132" s="222"/>
      <c r="IC132" s="222"/>
      <c r="ID132" s="222"/>
      <c r="IE132" s="222"/>
      <c r="IF132" s="222"/>
      <c r="IG132" s="222"/>
      <c r="IH132" s="222"/>
      <c r="II132" s="222"/>
      <c r="IJ132" s="222"/>
      <c r="IK132" s="222"/>
      <c r="IL132" s="222"/>
      <c r="IM132" s="222"/>
      <c r="IN132" s="222"/>
      <c r="IO132" s="222"/>
      <c r="IP132" s="222"/>
      <c r="IQ132" s="222"/>
      <c r="IR132" s="222"/>
      <c r="IS132" s="222"/>
      <c r="IT132" s="222"/>
      <c r="IU132" s="222"/>
      <c r="IV132" s="222"/>
      <c r="IW132" s="222"/>
      <c r="IX132" s="222"/>
      <c r="IY132" s="222"/>
      <c r="IZ132" s="222"/>
      <c r="JA132" s="222"/>
      <c r="JB132" s="222"/>
      <c r="JC132" s="222"/>
      <c r="JD132" s="222"/>
      <c r="JE132" s="222"/>
      <c r="JF132" s="222"/>
      <c r="JG132" s="222"/>
      <c r="JH132" s="222"/>
      <c r="JI132" s="222"/>
    </row>
    <row r="133" spans="1:269" x14ac:dyDescent="0.25">
      <c r="A133" s="1431"/>
      <c r="D133" s="22"/>
      <c r="E133" s="455"/>
      <c r="F133" s="461"/>
      <c r="G133" s="461"/>
      <c r="H133" s="510"/>
      <c r="I133" s="461"/>
      <c r="J133" s="461"/>
      <c r="K133" s="461"/>
      <c r="L133" s="461"/>
      <c r="M133" s="461"/>
      <c r="N133" s="461"/>
      <c r="O133" s="461"/>
      <c r="P133" s="461"/>
      <c r="Q133" s="461"/>
      <c r="R133" s="461"/>
      <c r="S133" s="461"/>
      <c r="T133" s="461"/>
      <c r="U133" s="461"/>
      <c r="V133" s="461"/>
      <c r="W133" s="461"/>
      <c r="X133" s="461"/>
      <c r="Y133" s="461"/>
      <c r="Z133" s="461"/>
      <c r="AA133" s="461"/>
      <c r="AB133" s="510"/>
      <c r="AC133" s="16"/>
      <c r="AD133" s="455"/>
      <c r="AE133" s="455"/>
      <c r="AF133" s="455"/>
      <c r="AG133" s="455"/>
      <c r="AH133" s="455"/>
      <c r="AI133" s="455"/>
      <c r="AJ133" s="455"/>
      <c r="AK133" s="455"/>
      <c r="AL133" s="455"/>
      <c r="AM133" s="455"/>
      <c r="AN133" s="455"/>
      <c r="AO133" s="455"/>
      <c r="AP133" s="455"/>
      <c r="AQ133" s="455"/>
      <c r="AR133" s="455"/>
      <c r="AS133" s="455"/>
      <c r="AT133" s="455"/>
      <c r="AU133" s="455"/>
      <c r="AV133" s="456"/>
      <c r="AW133" s="19"/>
      <c r="AX133" s="561"/>
      <c r="AY133" s="21"/>
      <c r="AZ133" s="1263"/>
      <c r="BA133" s="13"/>
      <c r="BB133" s="13"/>
      <c r="BC133" s="513"/>
      <c r="BD133" s="461"/>
      <c r="BE133" s="461"/>
      <c r="BF133" s="13"/>
      <c r="BG133" s="514"/>
      <c r="BH133" s="463"/>
      <c r="BI133" s="464"/>
      <c r="BJ133" s="465"/>
      <c r="BK133" s="1244"/>
      <c r="BL133" s="454"/>
      <c r="BM133" s="1313"/>
      <c r="BN133" s="1313"/>
      <c r="BO133" s="451"/>
      <c r="BP133" s="451"/>
      <c r="BU133" s="562"/>
      <c r="BV133" s="563"/>
      <c r="BW133" s="563"/>
      <c r="BX133" s="563"/>
      <c r="CA133" s="3"/>
      <c r="CB133" s="3"/>
      <c r="CC133" s="3"/>
      <c r="CD133" s="3"/>
      <c r="CJ133" s="451"/>
      <c r="CK133" s="3"/>
      <c r="CL133" s="3"/>
      <c r="CM133" s="3"/>
      <c r="CN133" s="3"/>
      <c r="CO133" s="562"/>
      <c r="CP133" s="563"/>
      <c r="CQ133" s="563"/>
      <c r="CR133" s="563"/>
      <c r="CS133" s="3"/>
      <c r="CT133" s="3"/>
      <c r="CU133" s="3"/>
      <c r="CV133" s="3"/>
      <c r="CW133" s="3"/>
      <c r="CX133" s="3"/>
      <c r="DD133" s="451"/>
      <c r="DE133" s="3"/>
      <c r="DF133" s="3"/>
      <c r="DG133" s="3"/>
      <c r="DH133" s="3"/>
      <c r="DI133" s="562"/>
      <c r="DJ133" s="563"/>
      <c r="DK133" s="563"/>
      <c r="DL133" s="563"/>
      <c r="DM133" s="3"/>
      <c r="DN133" s="3"/>
      <c r="DO133" s="3"/>
      <c r="DP133" s="3"/>
      <c r="DQ133" s="3"/>
      <c r="DR133" s="3"/>
      <c r="DX133" s="516"/>
      <c r="DY133" s="516"/>
      <c r="DZ133" s="516"/>
      <c r="EA133" s="516"/>
      <c r="EB133" s="516"/>
      <c r="EC133" s="516"/>
      <c r="ED133" s="516"/>
      <c r="EE133" s="516"/>
      <c r="EF133" s="516"/>
      <c r="EG133" s="516"/>
      <c r="EH133" s="516"/>
      <c r="EI133" s="516"/>
      <c r="EJ133" s="516"/>
      <c r="EK133" s="516"/>
      <c r="EL133" s="516"/>
      <c r="EM133" s="516"/>
      <c r="EN133" s="516"/>
      <c r="EO133" s="516"/>
      <c r="EP133" s="516"/>
      <c r="EQ133" s="516"/>
      <c r="ER133" s="516"/>
      <c r="ES133" s="516"/>
      <c r="ET133" s="516"/>
      <c r="EU133" s="516"/>
      <c r="EV133" s="516"/>
      <c r="EW133" s="516"/>
      <c r="EX133" s="516"/>
      <c r="EY133" s="516"/>
      <c r="EZ133" s="516"/>
      <c r="FA133" s="516"/>
      <c r="FB133" s="516"/>
      <c r="FC133" s="516"/>
      <c r="FD133" s="516"/>
      <c r="FE133" s="516"/>
      <c r="FF133" s="516"/>
      <c r="FG133" s="516"/>
      <c r="FH133" s="516"/>
      <c r="FI133" s="516"/>
      <c r="FJ133" s="516"/>
      <c r="FK133" s="516"/>
      <c r="FL133" s="516"/>
      <c r="FM133" s="516"/>
      <c r="FN133" s="516"/>
      <c r="FO133" s="516"/>
      <c r="FP133" s="516"/>
      <c r="FQ133" s="516"/>
      <c r="FR133" s="516"/>
      <c r="FS133" s="516"/>
      <c r="FT133" s="516"/>
      <c r="FU133" s="516"/>
      <c r="FV133" s="516"/>
      <c r="FW133" s="516"/>
      <c r="FX133" s="516"/>
      <c r="FY133" s="516"/>
      <c r="FZ133" s="516"/>
      <c r="GA133" s="516"/>
      <c r="GB133" s="516"/>
      <c r="GC133" s="516"/>
      <c r="GD133" s="516"/>
      <c r="GE133" s="516"/>
      <c r="GF133" s="516"/>
      <c r="GG133" s="516"/>
      <c r="GH133" s="516"/>
      <c r="GI133" s="516"/>
      <c r="GJ133" s="516"/>
      <c r="GK133" s="516"/>
      <c r="GL133" s="516"/>
      <c r="GM133" s="516"/>
      <c r="GN133" s="516"/>
      <c r="GO133" s="516"/>
      <c r="GP133" s="516"/>
      <c r="GQ133" s="516"/>
      <c r="GR133" s="516"/>
      <c r="GS133" s="516"/>
      <c r="GT133" s="516"/>
      <c r="GU133" s="516"/>
      <c r="GV133" s="516"/>
      <c r="GW133" s="516"/>
      <c r="GX133" s="516"/>
      <c r="GY133" s="516"/>
      <c r="GZ133" s="516"/>
      <c r="HA133" s="516"/>
      <c r="HB133" s="516"/>
      <c r="HC133" s="516"/>
      <c r="HD133" s="516"/>
      <c r="HE133" s="516"/>
      <c r="HF133" s="516"/>
      <c r="HG133" s="516"/>
      <c r="HH133" s="516"/>
      <c r="HI133" s="516"/>
      <c r="HJ133" s="516"/>
      <c r="HK133" s="516"/>
      <c r="HL133" s="516"/>
      <c r="HM133" s="516"/>
      <c r="HN133" s="516"/>
      <c r="HO133" s="516"/>
      <c r="HP133" s="516"/>
      <c r="HQ133" s="516"/>
      <c r="HR133" s="516"/>
      <c r="HS133" s="516"/>
      <c r="HT133" s="516"/>
      <c r="HU133" s="516"/>
      <c r="HV133" s="516"/>
      <c r="HW133" s="516"/>
      <c r="HX133" s="516"/>
      <c r="HY133" s="516"/>
      <c r="HZ133" s="516"/>
      <c r="IA133" s="516"/>
      <c r="IB133" s="516"/>
      <c r="IC133" s="516"/>
      <c r="ID133" s="516"/>
      <c r="IE133" s="516"/>
      <c r="IF133" s="516"/>
      <c r="IG133" s="516"/>
      <c r="IH133" s="516"/>
      <c r="II133" s="516"/>
      <c r="IJ133" s="516"/>
      <c r="IK133" s="516"/>
      <c r="IL133" s="516"/>
      <c r="IM133" s="516"/>
      <c r="IN133" s="516"/>
      <c r="IO133" s="516"/>
      <c r="IP133" s="516"/>
      <c r="IQ133" s="516"/>
      <c r="IR133" s="516"/>
      <c r="IS133" s="516"/>
      <c r="IT133" s="516"/>
      <c r="IU133" s="516"/>
      <c r="IV133" s="516"/>
      <c r="IW133" s="516"/>
      <c r="IX133" s="516"/>
      <c r="IY133" s="516"/>
      <c r="IZ133" s="516"/>
      <c r="JA133" s="516"/>
      <c r="JB133" s="516"/>
      <c r="JC133" s="516"/>
      <c r="JD133" s="516"/>
      <c r="JE133" s="516"/>
      <c r="JF133" s="516"/>
      <c r="JG133" s="516"/>
      <c r="JH133" s="516"/>
      <c r="JI133" s="516"/>
    </row>
    <row r="134" spans="1:269" x14ac:dyDescent="0.3">
      <c r="A134" s="1419"/>
      <c r="B134" s="565" t="s">
        <v>345</v>
      </c>
      <c r="C134" s="529"/>
      <c r="D134" s="1318"/>
      <c r="E134" s="527"/>
      <c r="F134" s="530"/>
      <c r="G134" s="531" t="str">
        <f>IF(ISBLANK(D134),"",2)</f>
        <v/>
      </c>
      <c r="H134" s="1220">
        <f>SUM(E134:G134)</f>
        <v>0</v>
      </c>
      <c r="I134" s="599"/>
      <c r="J134" s="599"/>
      <c r="K134" s="604"/>
      <c r="L134" s="604"/>
      <c r="M134" s="533"/>
      <c r="N134" s="533"/>
      <c r="O134" s="533"/>
      <c r="P134" s="533"/>
      <c r="Q134" s="533"/>
      <c r="R134" s="533"/>
      <c r="S134" s="533"/>
      <c r="T134" s="588"/>
      <c r="U134" s="588"/>
      <c r="V134" s="588"/>
      <c r="W134" s="534"/>
      <c r="X134" s="534"/>
      <c r="Y134" s="1186">
        <f t="shared" ref="Y134:Y137" si="703">SUM(I134:X134)</f>
        <v>0</v>
      </c>
      <c r="Z134" s="399" t="str">
        <f t="shared" si="701"/>
        <v>-</v>
      </c>
      <c r="AA134" s="533"/>
      <c r="AB134" s="1214">
        <f t="shared" ref="AB134" si="704">(H134+Y134+AA134)</f>
        <v>0</v>
      </c>
      <c r="AC134" s="535" t="str">
        <f>IF(AB134=0,"-",IF(AB134&lt;17,"Nepuno!",IF(AB134&gt;21,"Previše sati!","Puno!")))</f>
        <v>-</v>
      </c>
      <c r="AD134" s="537"/>
      <c r="AE134" s="537"/>
      <c r="AF134" s="537"/>
      <c r="AG134" s="533"/>
      <c r="AH134" s="533"/>
      <c r="AI134" s="1328"/>
      <c r="AJ134" s="1328"/>
      <c r="AK134" s="1328"/>
      <c r="AL134" s="533"/>
      <c r="AM134" s="533"/>
      <c r="AN134" s="533"/>
      <c r="AO134" s="533"/>
      <c r="AP134" s="533"/>
      <c r="AQ134" s="533"/>
      <c r="AR134" s="533"/>
      <c r="AS134" s="534"/>
      <c r="AT134" s="534"/>
      <c r="AU134" s="533"/>
      <c r="AV134" s="538">
        <f>SUM(AD134:AU134)</f>
        <v>0</v>
      </c>
      <c r="AW134" s="539" t="e">
        <f>(BJ134-AB134)</f>
        <v>#VALUE!</v>
      </c>
      <c r="AX134" s="540" t="str">
        <f>IF(AV134&lt;1,"Netočno!",IF(AV134&lt;AW134,"Premalo sati!",IF(AV134&gt;AW134,"Previše sati!","Točno!""")))</f>
        <v>Netočno!</v>
      </c>
      <c r="AY134" s="541" t="e">
        <f>(AW134-AV134)</f>
        <v>#VALUE!</v>
      </c>
      <c r="AZ134" s="1293">
        <f>(AB134+AV134)</f>
        <v>0</v>
      </c>
      <c r="BA134" s="542">
        <f>(E134+F134)*30/60</f>
        <v>0</v>
      </c>
      <c r="BB134" s="543">
        <f>CEILING(BA134, 0.5)</f>
        <v>0</v>
      </c>
      <c r="BC134" s="544" t="str">
        <f>IF(ISBLANK(D134),"0",2)</f>
        <v>0</v>
      </c>
      <c r="BD134" s="545">
        <f>(W134+AS134)</f>
        <v>0</v>
      </c>
      <c r="BE134" s="545">
        <f>(AT134+X134)</f>
        <v>0</v>
      </c>
      <c r="BF134" s="542" t="str">
        <f>IF(AZ134=0,"-",BH134-AZ134-BB134-BC134-BD134-BE134-AY134)</f>
        <v>-</v>
      </c>
      <c r="BG134" s="158" t="str">
        <f>IF(AB134=0,"0",BH134-AZ134-AY134)</f>
        <v>0</v>
      </c>
      <c r="BH134" s="159" t="str">
        <f>IF(AB134=0,"-",IF(AB134&gt;16,"40",AB134*40/19))</f>
        <v>-</v>
      </c>
      <c r="BI134" s="1289">
        <f>IF(BH134=0,"-",AZ134+BG134)</f>
        <v>0</v>
      </c>
      <c r="BJ134" s="352" t="e">
        <f>ROUND(23*BH134/40,0)</f>
        <v>#VALUE!</v>
      </c>
      <c r="BK134" s="1229" t="str">
        <f>IF(BI134=0,"0",IF(BI134&gt;40,"PREKOVREMENO",IF(BI134=40,"PUNO","NEPUNO")))</f>
        <v>0</v>
      </c>
      <c r="BL134" s="548"/>
      <c r="BM134" s="1315"/>
      <c r="BN134" s="1315"/>
      <c r="BO134" s="536"/>
      <c r="BP134" s="536"/>
      <c r="BQ134" s="549"/>
      <c r="BR134" s="550"/>
      <c r="BS134" s="550"/>
      <c r="BT134" s="551">
        <v>0</v>
      </c>
      <c r="BU134" s="552">
        <f>SUM(BR134:BT134)</f>
        <v>0</v>
      </c>
      <c r="BV134" s="553">
        <f>(AB134+BR134)</f>
        <v>0</v>
      </c>
      <c r="BW134" s="553">
        <f>(AV134+BS134)</f>
        <v>0</v>
      </c>
      <c r="BX134" s="553">
        <f>(BG134+BT134)</f>
        <v>0</v>
      </c>
      <c r="BY134" s="554">
        <f>SUM(BV134:BX134)</f>
        <v>0</v>
      </c>
      <c r="BZ134" s="555"/>
      <c r="CA134" s="555"/>
      <c r="CB134" s="556"/>
      <c r="CC134" s="556"/>
      <c r="CD134" s="557"/>
      <c r="CE134" s="558">
        <f>SUM(CB134:CD134)</f>
        <v>0</v>
      </c>
      <c r="CF134" s="559">
        <f>(AB134+BR134+CB134)</f>
        <v>0</v>
      </c>
      <c r="CG134" s="559">
        <f>(AV134+BS134+CC134)</f>
        <v>0</v>
      </c>
      <c r="CH134" s="559">
        <f>(BG134+BT134+CD134)</f>
        <v>0</v>
      </c>
      <c r="CI134" s="560">
        <f>SUM(CF134:CH134)</f>
        <v>0</v>
      </c>
      <c r="CJ134" s="536"/>
      <c r="CK134" s="549"/>
      <c r="CL134" s="550"/>
      <c r="CM134" s="550"/>
      <c r="CN134" s="551"/>
      <c r="CO134" s="552">
        <f>SUM(CL134:CN134)</f>
        <v>0</v>
      </c>
      <c r="CP134" s="553">
        <f>(CF134+CL134)</f>
        <v>0</v>
      </c>
      <c r="CQ134" s="553">
        <f>(CG134+CM134)</f>
        <v>0</v>
      </c>
      <c r="CR134" s="553">
        <f>(CH134+CO134)</f>
        <v>0</v>
      </c>
      <c r="CS134" s="554">
        <f>SUM(CP134:CR134)</f>
        <v>0</v>
      </c>
      <c r="CT134" s="555"/>
      <c r="CU134" s="555"/>
      <c r="CV134" s="556"/>
      <c r="CW134" s="556"/>
      <c r="CX134" s="557"/>
      <c r="CY134" s="558">
        <f>SUM(CV134:CX134)</f>
        <v>0</v>
      </c>
      <c r="CZ134" s="559">
        <f>(CP134+CV134)</f>
        <v>0</v>
      </c>
      <c r="DA134" s="559">
        <f>(CQ134+CW134)</f>
        <v>0</v>
      </c>
      <c r="DB134" s="559">
        <f>(CR134+CY134)</f>
        <v>0</v>
      </c>
      <c r="DC134" s="560">
        <f>SUM(CZ134:DB134)</f>
        <v>0</v>
      </c>
      <c r="DD134" s="536"/>
      <c r="DE134" s="549"/>
      <c r="DF134" s="550"/>
      <c r="DG134" s="550"/>
      <c r="DH134" s="551"/>
      <c r="DI134" s="552">
        <f>SUM(DF134:DH134)</f>
        <v>0</v>
      </c>
      <c r="DJ134" s="553">
        <f>(CZ134+DF134)</f>
        <v>0</v>
      </c>
      <c r="DK134" s="553">
        <f>(DA134+DG134)</f>
        <v>0</v>
      </c>
      <c r="DL134" s="553">
        <f>(DB134+DI134)</f>
        <v>0</v>
      </c>
      <c r="DM134" s="554">
        <f>SUM(DJ134:DL134)</f>
        <v>0</v>
      </c>
      <c r="DN134" s="555"/>
      <c r="DO134" s="555"/>
      <c r="DP134" s="556"/>
      <c r="DQ134" s="556"/>
      <c r="DR134" s="557"/>
      <c r="DS134" s="558">
        <f>SUM(DP134:DR134)</f>
        <v>0</v>
      </c>
      <c r="DT134" s="559">
        <f>(DJ134+DP134)</f>
        <v>0</v>
      </c>
      <c r="DU134" s="559">
        <f>(DK134+DQ134)</f>
        <v>0</v>
      </c>
      <c r="DV134" s="559">
        <f>(DL134+DR134)</f>
        <v>0</v>
      </c>
      <c r="DW134" s="560">
        <f>SUM(DT134:DV134)</f>
        <v>0</v>
      </c>
      <c r="DX134" s="222"/>
      <c r="DY134" s="222"/>
      <c r="DZ134" s="222"/>
      <c r="EA134" s="222"/>
      <c r="EB134" s="222"/>
      <c r="EC134" s="222"/>
      <c r="ED134" s="222"/>
      <c r="EE134" s="222"/>
      <c r="EF134" s="222"/>
      <c r="EG134" s="222"/>
      <c r="EH134" s="222"/>
      <c r="EI134" s="222"/>
      <c r="EJ134" s="222"/>
      <c r="EK134" s="222"/>
      <c r="EL134" s="222"/>
      <c r="EM134" s="222"/>
      <c r="EN134" s="222"/>
      <c r="EO134" s="222"/>
      <c r="EP134" s="222"/>
      <c r="EQ134" s="222"/>
      <c r="ER134" s="222"/>
      <c r="ES134" s="222"/>
      <c r="ET134" s="222"/>
      <c r="EU134" s="222"/>
      <c r="EV134" s="222"/>
      <c r="EW134" s="222"/>
      <c r="EX134" s="222"/>
      <c r="EY134" s="222"/>
      <c r="EZ134" s="222"/>
      <c r="FA134" s="222"/>
      <c r="FB134" s="222"/>
      <c r="FC134" s="222"/>
      <c r="FD134" s="222"/>
      <c r="FE134" s="222"/>
      <c r="FF134" s="222"/>
      <c r="FG134" s="222"/>
      <c r="FH134" s="222"/>
      <c r="FI134" s="222"/>
      <c r="FJ134" s="222"/>
      <c r="FK134" s="222"/>
      <c r="FL134" s="222"/>
      <c r="FM134" s="222"/>
      <c r="FN134" s="222"/>
      <c r="FO134" s="222"/>
      <c r="FP134" s="222"/>
      <c r="FQ134" s="222"/>
      <c r="FR134" s="222"/>
      <c r="FS134" s="222"/>
      <c r="FT134" s="222"/>
      <c r="FU134" s="222"/>
      <c r="FV134" s="222"/>
      <c r="FW134" s="222"/>
      <c r="FX134" s="222"/>
      <c r="FY134" s="222"/>
      <c r="FZ134" s="222"/>
      <c r="GA134" s="222"/>
      <c r="GB134" s="222"/>
      <c r="GC134" s="222"/>
      <c r="GD134" s="222"/>
      <c r="GE134" s="222"/>
      <c r="GF134" s="222"/>
      <c r="GG134" s="222"/>
      <c r="GH134" s="222"/>
      <c r="GI134" s="222"/>
      <c r="GJ134" s="222"/>
      <c r="GK134" s="222"/>
      <c r="GL134" s="222"/>
      <c r="GM134" s="222"/>
      <c r="GN134" s="222"/>
      <c r="GO134" s="222"/>
      <c r="GP134" s="222"/>
      <c r="GQ134" s="222"/>
      <c r="GR134" s="222"/>
      <c r="GS134" s="222"/>
      <c r="GT134" s="222"/>
      <c r="GU134" s="222"/>
      <c r="GV134" s="222"/>
      <c r="GW134" s="222"/>
      <c r="GX134" s="222"/>
      <c r="GY134" s="222"/>
      <c r="GZ134" s="222"/>
      <c r="HA134" s="222"/>
      <c r="HB134" s="222"/>
      <c r="HC134" s="222"/>
      <c r="HD134" s="222"/>
      <c r="HE134" s="222"/>
      <c r="HF134" s="222"/>
      <c r="HG134" s="222"/>
      <c r="HH134" s="222"/>
      <c r="HI134" s="222"/>
      <c r="HJ134" s="222"/>
      <c r="HK134" s="222"/>
      <c r="HL134" s="222"/>
      <c r="HM134" s="222"/>
      <c r="HN134" s="222"/>
      <c r="HO134" s="222"/>
      <c r="HP134" s="222"/>
      <c r="HQ134" s="222"/>
      <c r="HR134" s="222"/>
      <c r="HS134" s="222"/>
      <c r="HT134" s="222"/>
      <c r="HU134" s="222"/>
      <c r="HV134" s="222"/>
      <c r="HW134" s="222"/>
      <c r="HX134" s="222"/>
      <c r="HY134" s="222"/>
      <c r="HZ134" s="222"/>
      <c r="IA134" s="222"/>
      <c r="IB134" s="222"/>
      <c r="IC134" s="222"/>
      <c r="ID134" s="222"/>
      <c r="IE134" s="222"/>
      <c r="IF134" s="222"/>
      <c r="IG134" s="222"/>
      <c r="IH134" s="222"/>
      <c r="II134" s="222"/>
      <c r="IJ134" s="222"/>
      <c r="IK134" s="222"/>
      <c r="IL134" s="222"/>
      <c r="IM134" s="222"/>
      <c r="IN134" s="222"/>
      <c r="IO134" s="222"/>
      <c r="IP134" s="222"/>
      <c r="IQ134" s="222"/>
      <c r="IR134" s="222"/>
      <c r="IS134" s="222"/>
      <c r="IT134" s="222"/>
      <c r="IU134" s="222"/>
      <c r="IV134" s="222"/>
      <c r="IW134" s="222"/>
      <c r="IX134" s="222"/>
      <c r="IY134" s="222"/>
      <c r="IZ134" s="222"/>
      <c r="JA134" s="222"/>
      <c r="JB134" s="222"/>
      <c r="JC134" s="222"/>
      <c r="JD134" s="222"/>
      <c r="JE134" s="222"/>
      <c r="JF134" s="222"/>
      <c r="JG134" s="222"/>
      <c r="JH134" s="222"/>
      <c r="JI134" s="222"/>
    </row>
    <row r="135" spans="1:269" ht="28.5" customHeight="1" x14ac:dyDescent="0.25">
      <c r="D135" s="22"/>
      <c r="E135" s="455"/>
      <c r="F135" s="461"/>
      <c r="G135" s="461"/>
      <c r="H135" s="510"/>
      <c r="I135" s="461"/>
      <c r="J135" s="461"/>
      <c r="K135" s="461"/>
      <c r="L135" s="461"/>
      <c r="M135" s="461"/>
      <c r="N135" s="461"/>
      <c r="O135" s="461"/>
      <c r="P135" s="461"/>
      <c r="Q135" s="461"/>
      <c r="R135" s="461"/>
      <c r="S135" s="461"/>
      <c r="T135" s="461"/>
      <c r="U135" s="461"/>
      <c r="V135" s="461"/>
      <c r="W135" s="461"/>
      <c r="X135" s="461"/>
      <c r="Y135" s="461"/>
      <c r="Z135" s="461"/>
      <c r="AA135" s="461"/>
      <c r="AB135" s="510"/>
      <c r="AC135" s="16"/>
      <c r="AD135" s="455"/>
      <c r="AE135" s="455"/>
      <c r="AF135" s="455"/>
      <c r="AG135" s="455"/>
      <c r="AH135" s="455"/>
      <c r="AI135" s="455"/>
      <c r="AJ135" s="455"/>
      <c r="AK135" s="455"/>
      <c r="AL135" s="455"/>
      <c r="AM135" s="455"/>
      <c r="AN135" s="455"/>
      <c r="AO135" s="455"/>
      <c r="AP135" s="455"/>
      <c r="AQ135" s="455"/>
      <c r="AR135" s="455"/>
      <c r="AS135" s="455"/>
      <c r="AT135" s="455"/>
      <c r="AU135" s="455"/>
      <c r="AV135" s="456"/>
      <c r="AW135" s="19"/>
      <c r="AX135" s="561"/>
      <c r="AY135" s="21"/>
      <c r="AZ135" s="1263"/>
      <c r="BA135" s="13"/>
      <c r="BB135" s="13"/>
      <c r="BC135" s="513"/>
      <c r="BD135" s="461"/>
      <c r="BE135" s="461"/>
      <c r="BF135" s="13"/>
      <c r="BG135" s="514"/>
      <c r="BH135" s="463"/>
      <c r="BI135" s="464"/>
      <c r="BJ135" s="465"/>
      <c r="BK135" s="1244"/>
      <c r="BL135" s="454"/>
      <c r="BM135" s="1313"/>
      <c r="BN135" s="1313"/>
      <c r="BO135" s="451"/>
      <c r="BP135" s="451"/>
      <c r="BU135" s="562"/>
      <c r="BV135" s="563"/>
      <c r="BW135" s="563"/>
      <c r="BX135" s="563"/>
      <c r="CA135" s="3"/>
      <c r="CB135" s="3"/>
      <c r="CC135" s="3"/>
      <c r="CD135" s="3"/>
      <c r="CE135" s="566"/>
      <c r="CF135" s="567"/>
      <c r="CG135" s="567"/>
      <c r="CH135" s="567"/>
      <c r="CJ135" s="451"/>
      <c r="CK135" s="3"/>
      <c r="CL135" s="3"/>
      <c r="CM135" s="3"/>
      <c r="CN135" s="3"/>
      <c r="CO135" s="562"/>
      <c r="CP135" s="563"/>
      <c r="CQ135" s="563"/>
      <c r="CR135" s="563"/>
      <c r="CS135" s="3"/>
      <c r="CT135" s="3"/>
      <c r="CU135" s="3"/>
      <c r="CV135" s="3"/>
      <c r="CW135" s="3"/>
      <c r="CX135" s="3"/>
      <c r="CY135" s="566"/>
      <c r="CZ135" s="567"/>
      <c r="DA135" s="567"/>
      <c r="DB135" s="567"/>
      <c r="DD135" s="451"/>
      <c r="DE135" s="3"/>
      <c r="DF135" s="3"/>
      <c r="DG135" s="3"/>
      <c r="DH135" s="3"/>
      <c r="DI135" s="562"/>
      <c r="DJ135" s="563"/>
      <c r="DK135" s="563"/>
      <c r="DL135" s="563"/>
      <c r="DM135" s="3"/>
      <c r="DN135" s="3"/>
      <c r="DO135" s="3"/>
      <c r="DP135" s="3"/>
      <c r="DQ135" s="3"/>
      <c r="DR135" s="3"/>
      <c r="DS135" s="566"/>
      <c r="DT135" s="567"/>
      <c r="DU135" s="567"/>
      <c r="DV135" s="567"/>
      <c r="DX135" s="516"/>
      <c r="DY135" s="516"/>
      <c r="DZ135" s="516"/>
      <c r="EA135" s="516"/>
      <c r="EB135" s="516"/>
      <c r="EC135" s="516"/>
      <c r="ED135" s="516"/>
      <c r="EE135" s="516"/>
      <c r="EF135" s="516"/>
      <c r="EG135" s="516"/>
      <c r="EH135" s="516"/>
      <c r="EI135" s="516"/>
      <c r="EJ135" s="516"/>
      <c r="EK135" s="516"/>
      <c r="EL135" s="516"/>
      <c r="EM135" s="516"/>
      <c r="EN135" s="516"/>
      <c r="EO135" s="516"/>
      <c r="EP135" s="516"/>
      <c r="EQ135" s="516"/>
      <c r="ER135" s="516"/>
      <c r="ES135" s="516"/>
      <c r="ET135" s="516"/>
      <c r="EU135" s="516"/>
      <c r="EV135" s="516"/>
      <c r="EW135" s="516"/>
      <c r="EX135" s="516"/>
      <c r="EY135" s="516"/>
      <c r="EZ135" s="516"/>
      <c r="FA135" s="516"/>
      <c r="FB135" s="516"/>
      <c r="FC135" s="516"/>
      <c r="FD135" s="516"/>
      <c r="FE135" s="516"/>
      <c r="FF135" s="516"/>
      <c r="FG135" s="516"/>
      <c r="FH135" s="516"/>
      <c r="FI135" s="516"/>
      <c r="FJ135" s="516"/>
      <c r="FK135" s="516"/>
      <c r="FL135" s="516"/>
      <c r="FM135" s="516"/>
      <c r="FN135" s="516"/>
      <c r="FO135" s="516"/>
      <c r="FP135" s="516"/>
      <c r="FQ135" s="516"/>
      <c r="FR135" s="516"/>
      <c r="FS135" s="516"/>
      <c r="FT135" s="516"/>
      <c r="FU135" s="516"/>
      <c r="FV135" s="516"/>
      <c r="FW135" s="516"/>
      <c r="FX135" s="516"/>
      <c r="FY135" s="516"/>
      <c r="FZ135" s="516"/>
      <c r="GA135" s="516"/>
      <c r="GB135" s="516"/>
      <c r="GC135" s="516"/>
      <c r="GD135" s="516"/>
      <c r="GE135" s="516"/>
      <c r="GF135" s="516"/>
      <c r="GG135" s="516"/>
      <c r="GH135" s="516"/>
      <c r="GI135" s="516"/>
      <c r="GJ135" s="516"/>
      <c r="GK135" s="516"/>
      <c r="GL135" s="516"/>
      <c r="GM135" s="516"/>
      <c r="GN135" s="516"/>
      <c r="GO135" s="516"/>
      <c r="GP135" s="516"/>
      <c r="GQ135" s="516"/>
      <c r="GR135" s="516"/>
      <c r="GS135" s="516"/>
      <c r="GT135" s="516"/>
      <c r="GU135" s="516"/>
      <c r="GV135" s="516"/>
      <c r="GW135" s="516"/>
      <c r="GX135" s="516"/>
      <c r="GY135" s="516"/>
      <c r="GZ135" s="516"/>
      <c r="HA135" s="516"/>
      <c r="HB135" s="516"/>
      <c r="HC135" s="516"/>
      <c r="HD135" s="516"/>
      <c r="HE135" s="516"/>
      <c r="HF135" s="516"/>
      <c r="HG135" s="516"/>
      <c r="HH135" s="516"/>
      <c r="HI135" s="516"/>
      <c r="HJ135" s="516"/>
      <c r="HK135" s="516"/>
      <c r="HL135" s="516"/>
      <c r="HM135" s="516"/>
      <c r="HN135" s="516"/>
      <c r="HO135" s="516"/>
      <c r="HP135" s="516"/>
      <c r="HQ135" s="516"/>
      <c r="HR135" s="516"/>
      <c r="HS135" s="516"/>
      <c r="HT135" s="516"/>
      <c r="HU135" s="516"/>
      <c r="HV135" s="516"/>
      <c r="HW135" s="516"/>
      <c r="HX135" s="516"/>
      <c r="HY135" s="516"/>
      <c r="HZ135" s="516"/>
      <c r="IA135" s="516"/>
      <c r="IB135" s="516"/>
      <c r="IC135" s="516"/>
      <c r="ID135" s="516"/>
      <c r="IE135" s="516"/>
      <c r="IF135" s="516"/>
      <c r="IG135" s="516"/>
      <c r="IH135" s="516"/>
      <c r="II135" s="516"/>
      <c r="IJ135" s="516"/>
      <c r="IK135" s="516"/>
      <c r="IL135" s="516"/>
      <c r="IM135" s="516"/>
      <c r="IN135" s="516"/>
      <c r="IO135" s="516"/>
      <c r="IP135" s="516"/>
      <c r="IQ135" s="516"/>
      <c r="IR135" s="516"/>
      <c r="IS135" s="516"/>
      <c r="IT135" s="516"/>
      <c r="IU135" s="516"/>
      <c r="IV135" s="516"/>
      <c r="IW135" s="516"/>
      <c r="IX135" s="516"/>
      <c r="IY135" s="516"/>
      <c r="IZ135" s="516"/>
      <c r="JA135" s="516"/>
      <c r="JB135" s="516"/>
      <c r="JC135" s="516"/>
      <c r="JD135" s="516"/>
      <c r="JE135" s="516"/>
      <c r="JF135" s="516"/>
      <c r="JG135" s="516"/>
      <c r="JH135" s="516"/>
      <c r="JI135" s="516"/>
    </row>
    <row r="136" spans="1:269" x14ac:dyDescent="0.2">
      <c r="A136" s="1388"/>
      <c r="B136" s="347"/>
      <c r="C136" s="569"/>
      <c r="D136" s="1318"/>
      <c r="E136" s="571"/>
      <c r="F136" s="572"/>
      <c r="G136" s="573" t="str">
        <f t="shared" ref="G136:G143" si="705">IF(ISBLANK(D136),"",2)</f>
        <v/>
      </c>
      <c r="H136" s="1220">
        <f t="shared" ref="H136:H137" si="706">SUM(E136:G136)</f>
        <v>0</v>
      </c>
      <c r="I136" s="599"/>
      <c r="J136" s="599"/>
      <c r="K136" s="604"/>
      <c r="L136" s="604"/>
      <c r="M136" s="574"/>
      <c r="N136" s="574"/>
      <c r="O136" s="574"/>
      <c r="P136" s="574"/>
      <c r="Q136" s="574"/>
      <c r="R136" s="574"/>
      <c r="S136" s="574"/>
      <c r="T136" s="588"/>
      <c r="U136" s="588"/>
      <c r="V136" s="588"/>
      <c r="W136" s="575"/>
      <c r="X136" s="575"/>
      <c r="Y136" s="1186">
        <f t="shared" si="703"/>
        <v>0</v>
      </c>
      <c r="Z136" s="399" t="str">
        <f t="shared" si="701"/>
        <v>-</v>
      </c>
      <c r="AA136" s="227"/>
      <c r="AB136" s="1214">
        <f t="shared" ref="AB136:AB137" si="707">(H136+Y136+AA136)</f>
        <v>0</v>
      </c>
      <c r="AC136" s="147" t="str">
        <f>IF(AB136=0,"-",IF(AB136&lt;18,"Nepuno!",IF(AB136&gt;22,"Previše sati!","Puno!")))</f>
        <v>-</v>
      </c>
      <c r="AD136" s="570"/>
      <c r="AE136" s="576"/>
      <c r="AF136" s="570"/>
      <c r="AG136" s="570"/>
      <c r="AH136" s="570"/>
      <c r="AI136" s="1329"/>
      <c r="AJ136" s="1329"/>
      <c r="AK136" s="1329"/>
      <c r="AL136" s="570"/>
      <c r="AM136" s="570"/>
      <c r="AN136" s="570"/>
      <c r="AO136" s="570"/>
      <c r="AP136" s="570"/>
      <c r="AQ136" s="570"/>
      <c r="AR136" s="570"/>
      <c r="AS136" s="577"/>
      <c r="AT136" s="577"/>
      <c r="AU136" s="578"/>
      <c r="AV136" s="579">
        <f t="shared" ref="AV136:AV143" si="708">SUM(AD136:AU136)</f>
        <v>0</v>
      </c>
      <c r="AW136" s="580" t="e">
        <f t="shared" ref="AW136:AW143" si="709">(BJ136-AB136)</f>
        <v>#VALUE!</v>
      </c>
      <c r="AX136" s="147" t="str">
        <f>IF(AB136+AV136=0,"-",IF(AV136&lt;AW136,"Premalo sati!",IF(AV136&gt;AW136,"Previše sati!","Točno!")))</f>
        <v>-</v>
      </c>
      <c r="AY136" s="581" t="e">
        <f t="shared" ref="AY136:AY143" si="710">(AW136-AV136)</f>
        <v>#VALUE!</v>
      </c>
      <c r="AZ136" s="1288">
        <f t="shared" ref="AZ136:AZ143" si="711">(AB136+AV136)</f>
        <v>0</v>
      </c>
      <c r="BA136" s="542">
        <f t="shared" ref="BA136:BA143" si="712">(E136+F136)*30/60</f>
        <v>0</v>
      </c>
      <c r="BB136" s="404">
        <f t="shared" ref="BB136:BB143" si="713">CEILING(BA136, 0.5)</f>
        <v>0</v>
      </c>
      <c r="BC136" s="582" t="str">
        <f t="shared" ref="BC136:BC143" si="714">IF(ISBLANK(D136),"0",2)</f>
        <v>0</v>
      </c>
      <c r="BD136" s="472">
        <f>(W136)</f>
        <v>0</v>
      </c>
      <c r="BE136" s="472">
        <f>(AT136)</f>
        <v>0</v>
      </c>
      <c r="BF136" s="473" t="str">
        <f>IF(AZ136=0,"-",BH136-AZ136-BB136-BC136-BD136-BE136)</f>
        <v>-</v>
      </c>
      <c r="BG136" s="244">
        <v>9</v>
      </c>
      <c r="BH136" s="230" t="str">
        <f>IF(AB136=0,"-",IF(AB136&gt;17,"40",AB136*40/20))</f>
        <v>-</v>
      </c>
      <c r="BI136" s="1289">
        <f t="shared" ref="BI136:BI143" si="715">IF(BH136=0,"-",AZ136+BG136)</f>
        <v>9</v>
      </c>
      <c r="BJ136" s="406" t="e">
        <f>ROUND(24*BH136/40,0)</f>
        <v>#VALUE!</v>
      </c>
      <c r="BK136" s="1245" t="str">
        <f t="shared" ref="BK136" si="716">IF(BI136=0,"0",IF(BI136&gt;40,"PREKOVREMENO",IF(BI136=40,"PUNO","NEPUNO")))</f>
        <v>NEPUNO</v>
      </c>
      <c r="BL136" s="385"/>
      <c r="BM136" s="1316"/>
      <c r="BN136" s="1316"/>
      <c r="BO136" s="350"/>
      <c r="BP136" s="1389"/>
      <c r="BQ136" s="583"/>
      <c r="BR136" s="550"/>
      <c r="BS136" s="1170">
        <v>0</v>
      </c>
      <c r="BT136" s="551"/>
      <c r="BU136" s="552"/>
      <c r="BV136" s="1168"/>
      <c r="BW136" s="1168"/>
      <c r="BX136" s="1168"/>
      <c r="BY136" s="1169"/>
      <c r="BZ136" s="555"/>
      <c r="CA136" s="555"/>
      <c r="CB136" s="556"/>
      <c r="CC136" s="556">
        <v>0</v>
      </c>
      <c r="CD136" s="1171"/>
      <c r="CE136" s="558">
        <f t="shared" ref="CE136:CE143" si="717">SUM(CB136:CD136)</f>
        <v>0</v>
      </c>
      <c r="CF136" s="559"/>
      <c r="CG136" s="559"/>
      <c r="CH136" s="559"/>
      <c r="CI136" s="560"/>
      <c r="CJ136" s="536"/>
      <c r="CK136" s="549"/>
      <c r="CL136" s="550"/>
      <c r="CM136" s="550"/>
      <c r="CN136" s="551"/>
      <c r="CO136" s="552">
        <f t="shared" ref="CO136:CO143" si="718">SUM(CL136:CN136)</f>
        <v>0</v>
      </c>
      <c r="CP136" s="553">
        <f t="shared" ref="CP136:CQ143" si="719">(CF136+CL136)</f>
        <v>0</v>
      </c>
      <c r="CQ136" s="553">
        <f t="shared" si="719"/>
        <v>0</v>
      </c>
      <c r="CR136" s="553"/>
      <c r="CS136" s="554">
        <f t="shared" ref="CS136:CS142" si="720">SUM(CP136:CR136)</f>
        <v>0</v>
      </c>
      <c r="CT136" s="555"/>
      <c r="CU136" s="555"/>
      <c r="CV136" s="556"/>
      <c r="CW136" s="556"/>
      <c r="CX136" s="557"/>
      <c r="CY136" s="558">
        <f t="shared" ref="CY136:CY143" si="721">SUM(CV136:CX136)</f>
        <v>0</v>
      </c>
      <c r="CZ136" s="559">
        <f t="shared" ref="CZ136:DA143" si="722">(CP136+CV136)</f>
        <v>0</v>
      </c>
      <c r="DA136" s="559">
        <f t="shared" si="722"/>
        <v>0</v>
      </c>
      <c r="DB136" s="559">
        <f t="shared" ref="DB136:DB142" si="723">(CR136+CY136)</f>
        <v>0</v>
      </c>
      <c r="DC136" s="560">
        <f t="shared" ref="DC136:DC142" si="724">SUM(CZ136:DB136)</f>
        <v>0</v>
      </c>
      <c r="DD136" s="536"/>
      <c r="DE136" s="549"/>
      <c r="DF136" s="550"/>
      <c r="DG136" s="550"/>
      <c r="DH136" s="551"/>
      <c r="DI136" s="552">
        <f t="shared" ref="DI136:DI143" si="725">SUM(DF136:DH136)</f>
        <v>0</v>
      </c>
      <c r="DJ136" s="553">
        <f t="shared" ref="DJ136:DK143" si="726">(CZ136+DF136)</f>
        <v>0</v>
      </c>
      <c r="DK136" s="553">
        <f t="shared" si="726"/>
        <v>0</v>
      </c>
      <c r="DL136" s="553">
        <f t="shared" ref="DL136:DL143" si="727">(DB136+DI136)</f>
        <v>0</v>
      </c>
      <c r="DM136" s="554">
        <f t="shared" ref="DM136:DM143" si="728">SUM(DJ136:DL136)</f>
        <v>0</v>
      </c>
      <c r="DN136" s="555"/>
      <c r="DO136" s="555"/>
      <c r="DP136" s="556"/>
      <c r="DQ136" s="556"/>
      <c r="DR136" s="557"/>
      <c r="DS136" s="558">
        <f t="shared" ref="DS136:DS143" si="729">SUM(DP136:DR136)</f>
        <v>0</v>
      </c>
      <c r="DT136" s="559">
        <f t="shared" ref="DT136:DV143" si="730">(DJ136+DP136)</f>
        <v>0</v>
      </c>
      <c r="DU136" s="559">
        <f t="shared" si="730"/>
        <v>0</v>
      </c>
      <c r="DV136" s="559">
        <f t="shared" si="730"/>
        <v>0</v>
      </c>
      <c r="DW136" s="560">
        <f t="shared" ref="DW136:DW143" si="731">SUM(DT136:DV136)</f>
        <v>0</v>
      </c>
    </row>
    <row r="137" spans="1:269" ht="20.399999999999999" x14ac:dyDescent="0.25">
      <c r="A137" s="1390"/>
      <c r="B137" s="528"/>
      <c r="C137" s="1391"/>
      <c r="D137" s="1378"/>
      <c r="E137" s="962"/>
      <c r="F137" s="530"/>
      <c r="G137" s="531" t="str">
        <f t="shared" si="705"/>
        <v/>
      </c>
      <c r="H137" s="1220">
        <f t="shared" si="706"/>
        <v>0</v>
      </c>
      <c r="I137" s="532"/>
      <c r="J137" s="533"/>
      <c r="K137" s="533"/>
      <c r="L137" s="533"/>
      <c r="M137" s="533"/>
      <c r="N137" s="533"/>
      <c r="O137" s="533"/>
      <c r="P137" s="533"/>
      <c r="Q137" s="533"/>
      <c r="R137" s="533"/>
      <c r="S137" s="533"/>
      <c r="T137" s="588"/>
      <c r="U137" s="588"/>
      <c r="V137" s="588"/>
      <c r="W137" s="534"/>
      <c r="X137" s="534"/>
      <c r="Y137" s="1186">
        <f t="shared" si="703"/>
        <v>0</v>
      </c>
      <c r="Z137" s="399" t="str">
        <f t="shared" ref="Z137" si="732">IF(Y137=0,"-",IF(Y137&lt;4,"Točno!",IF(Y137&gt;4,"Previše sati!","Netočno!")))</f>
        <v>-</v>
      </c>
      <c r="AA137" s="533"/>
      <c r="AB137" s="1214">
        <f t="shared" si="707"/>
        <v>0</v>
      </c>
      <c r="AC137" s="535" t="str">
        <f t="shared" ref="AC137:AC143" si="733">IF(AB137=0,"-",IF(AB137&lt;16,"Nepuno!",IF(AB137&gt;20,"Previše sati!","Puno!")))</f>
        <v>-</v>
      </c>
      <c r="AD137" s="537"/>
      <c r="AE137" s="537"/>
      <c r="AF137" s="537"/>
      <c r="AG137" s="533"/>
      <c r="AH137" s="533"/>
      <c r="AI137" s="533"/>
      <c r="AJ137" s="1328"/>
      <c r="AK137" s="1328"/>
      <c r="AL137" s="533"/>
      <c r="AM137" s="533"/>
      <c r="AN137" s="533"/>
      <c r="AO137" s="533"/>
      <c r="AP137" s="533"/>
      <c r="AQ137" s="533"/>
      <c r="AR137" s="533"/>
      <c r="AS137" s="534"/>
      <c r="AT137" s="534"/>
      <c r="AU137" s="533"/>
      <c r="AV137" s="538">
        <f t="shared" si="708"/>
        <v>0</v>
      </c>
      <c r="AW137" s="539" t="e">
        <f t="shared" si="709"/>
        <v>#VALUE!</v>
      </c>
      <c r="AX137" s="1246" t="str">
        <f t="shared" ref="AX137:AX143" si="734">IF(AV137&lt;1,"Netočno!",IF(AV137&lt;AW137,"Premalo sati!",IF(AV137&gt;AW137,"Previše sati!","Točno!""")))</f>
        <v>Netočno!</v>
      </c>
      <c r="AY137" s="541" t="e">
        <f t="shared" si="710"/>
        <v>#VALUE!</v>
      </c>
      <c r="AZ137" s="1293">
        <f t="shared" si="711"/>
        <v>0</v>
      </c>
      <c r="BA137" s="542">
        <f t="shared" si="712"/>
        <v>0</v>
      </c>
      <c r="BB137" s="543">
        <f t="shared" si="713"/>
        <v>0</v>
      </c>
      <c r="BC137" s="544" t="str">
        <f t="shared" si="714"/>
        <v>0</v>
      </c>
      <c r="BD137" s="545">
        <f t="shared" ref="BD137:BD143" si="735">(W137+AS137)</f>
        <v>0</v>
      </c>
      <c r="BE137" s="545">
        <f t="shared" ref="BE137:BE143" si="736">(AT137+X137)</f>
        <v>0</v>
      </c>
      <c r="BF137" s="542" t="str">
        <f t="shared" ref="BF137:BF143" si="737">IF(AZ137=0,"-",BH137-AZ137-BB137-BC137-BD137-BE137-AY137)</f>
        <v>-</v>
      </c>
      <c r="BG137" s="1165">
        <v>3</v>
      </c>
      <c r="BH137" s="534" t="str">
        <f t="shared" ref="BH137:BH143" si="738">IF(AB137=0,"-",IF(AB137&gt;15,"40",AB137*40/18))</f>
        <v>-</v>
      </c>
      <c r="BI137" s="1289">
        <f t="shared" si="715"/>
        <v>3</v>
      </c>
      <c r="BJ137" s="547" t="e">
        <f t="shared" ref="BJ137:BJ143" si="739">ROUND(22*BH137/40,0)</f>
        <v>#VALUE!</v>
      </c>
      <c r="BK137" s="1317" t="str">
        <f t="shared" ref="BK137:BK143" si="740">IF(BI137=0,"0",IF(BI137&gt;40,"PREKOVREMENO",IF(BI137=40,"PUNO","NEPUNO")))</f>
        <v>NEPUNO</v>
      </c>
      <c r="BL137" s="548"/>
      <c r="BM137" s="1315"/>
      <c r="BN137" s="1315"/>
      <c r="BO137" s="536"/>
      <c r="BP137" s="536"/>
      <c r="BQ137" s="549"/>
      <c r="BR137" s="550"/>
      <c r="BS137" s="550"/>
      <c r="BT137" s="551"/>
      <c r="BU137" s="552">
        <f t="shared" ref="BU137:BU143" si="741">SUM(BR137:BT137)</f>
        <v>0</v>
      </c>
      <c r="BV137" s="553"/>
      <c r="BW137" s="553"/>
      <c r="BX137" s="553"/>
      <c r="BY137" s="554"/>
      <c r="BZ137" s="1392"/>
      <c r="CA137" s="555"/>
      <c r="CB137" s="556"/>
      <c r="CC137" s="556"/>
      <c r="CD137" s="557"/>
      <c r="CE137" s="558">
        <f t="shared" si="717"/>
        <v>0</v>
      </c>
      <c r="CF137" s="559"/>
      <c r="CG137" s="559"/>
      <c r="CH137" s="559"/>
      <c r="CI137" s="1163"/>
      <c r="CJ137" s="536"/>
      <c r="CK137" s="549"/>
      <c r="CL137" s="550"/>
      <c r="CM137" s="550"/>
      <c r="CN137" s="1161"/>
      <c r="CO137" s="552">
        <f t="shared" si="718"/>
        <v>0</v>
      </c>
      <c r="CP137" s="553">
        <f t="shared" si="719"/>
        <v>0</v>
      </c>
      <c r="CQ137" s="553">
        <f t="shared" si="719"/>
        <v>0</v>
      </c>
      <c r="CR137" s="553">
        <f>(CH137+CO137)</f>
        <v>0</v>
      </c>
      <c r="CS137" s="554">
        <f t="shared" si="720"/>
        <v>0</v>
      </c>
      <c r="CT137" s="555" t="s">
        <v>214</v>
      </c>
      <c r="CU137" s="555"/>
      <c r="CV137" s="556"/>
      <c r="CW137" s="556"/>
      <c r="CX137" s="557"/>
      <c r="CY137" s="558">
        <f t="shared" si="721"/>
        <v>0</v>
      </c>
      <c r="CZ137" s="559">
        <f t="shared" si="722"/>
        <v>0</v>
      </c>
      <c r="DA137" s="559">
        <f t="shared" si="722"/>
        <v>0</v>
      </c>
      <c r="DB137" s="559">
        <f t="shared" si="723"/>
        <v>0</v>
      </c>
      <c r="DC137" s="560">
        <f t="shared" si="724"/>
        <v>0</v>
      </c>
      <c r="DD137" s="536" t="s">
        <v>213</v>
      </c>
      <c r="DE137" s="549"/>
      <c r="DF137" s="550"/>
      <c r="DG137" s="550"/>
      <c r="DH137" s="1161"/>
      <c r="DI137" s="552">
        <f t="shared" si="725"/>
        <v>0</v>
      </c>
      <c r="DJ137" s="553">
        <f t="shared" si="726"/>
        <v>0</v>
      </c>
      <c r="DK137" s="553">
        <f t="shared" si="726"/>
        <v>0</v>
      </c>
      <c r="DL137" s="553">
        <f t="shared" si="727"/>
        <v>0</v>
      </c>
      <c r="DM137" s="554">
        <f t="shared" si="728"/>
        <v>0</v>
      </c>
      <c r="DN137" s="555" t="s">
        <v>214</v>
      </c>
      <c r="DO137" s="555"/>
      <c r="DP137" s="556"/>
      <c r="DQ137" s="556"/>
      <c r="DR137" s="557"/>
      <c r="DS137" s="1162">
        <f t="shared" si="729"/>
        <v>0</v>
      </c>
      <c r="DT137" s="559">
        <f t="shared" si="730"/>
        <v>0</v>
      </c>
      <c r="DU137" s="559">
        <f t="shared" si="730"/>
        <v>0</v>
      </c>
      <c r="DV137" s="559">
        <f t="shared" si="730"/>
        <v>0</v>
      </c>
      <c r="DW137" s="560">
        <f t="shared" si="731"/>
        <v>0</v>
      </c>
    </row>
    <row r="138" spans="1:269" ht="20.399999999999999" x14ac:dyDescent="0.3">
      <c r="A138" s="527"/>
      <c r="B138" s="528"/>
      <c r="C138" s="529"/>
      <c r="D138" s="1378"/>
      <c r="E138" s="962"/>
      <c r="F138" s="530"/>
      <c r="G138" s="531" t="str">
        <f t="shared" si="705"/>
        <v/>
      </c>
      <c r="H138" s="1220">
        <f t="shared" ref="H138:H141" si="742">SUM(E138:G138)</f>
        <v>0</v>
      </c>
      <c r="I138" s="532"/>
      <c r="J138" s="533"/>
      <c r="K138" s="533"/>
      <c r="L138" s="533"/>
      <c r="M138" s="533"/>
      <c r="N138" s="533"/>
      <c r="O138" s="533"/>
      <c r="P138" s="533"/>
      <c r="Q138" s="533"/>
      <c r="R138" s="533"/>
      <c r="S138" s="533"/>
      <c r="T138" s="588"/>
      <c r="U138" s="588"/>
      <c r="V138" s="588"/>
      <c r="W138" s="534"/>
      <c r="X138" s="534"/>
      <c r="Y138" s="1186">
        <f t="shared" ref="Y138:Y141" si="743">SUM(I138:X138)</f>
        <v>0</v>
      </c>
      <c r="Z138" s="399" t="str">
        <f t="shared" ref="Z138:Z141" si="744">IF(Y138=0,"-",IF(Y138&lt;4,"Točno!",IF(Y138&gt;4,"Previše sati!","Netočno!")))</f>
        <v>-</v>
      </c>
      <c r="AA138" s="533"/>
      <c r="AB138" s="1214">
        <f t="shared" ref="AB138:AB141" si="745">(H138+Y138+AA138)</f>
        <v>0</v>
      </c>
      <c r="AC138" s="535" t="str">
        <f t="shared" si="733"/>
        <v>-</v>
      </c>
      <c r="AD138" s="537"/>
      <c r="AE138" s="537"/>
      <c r="AF138" s="537"/>
      <c r="AG138" s="533"/>
      <c r="AH138" s="533"/>
      <c r="AI138" s="533"/>
      <c r="AJ138" s="1328"/>
      <c r="AK138" s="1328"/>
      <c r="AL138" s="533"/>
      <c r="AM138" s="533"/>
      <c r="AN138" s="533"/>
      <c r="AO138" s="533"/>
      <c r="AP138" s="533"/>
      <c r="AQ138" s="533"/>
      <c r="AR138" s="533"/>
      <c r="AS138" s="534"/>
      <c r="AT138" s="534"/>
      <c r="AU138" s="533"/>
      <c r="AV138" s="538">
        <f t="shared" si="708"/>
        <v>0</v>
      </c>
      <c r="AW138" s="539" t="e">
        <f t="shared" si="709"/>
        <v>#VALUE!</v>
      </c>
      <c r="AX138" s="1246" t="str">
        <f t="shared" si="734"/>
        <v>Netočno!</v>
      </c>
      <c r="AY138" s="541" t="e">
        <f t="shared" si="710"/>
        <v>#VALUE!</v>
      </c>
      <c r="AZ138" s="1293">
        <f t="shared" si="711"/>
        <v>0</v>
      </c>
      <c r="BA138" s="542">
        <f t="shared" si="712"/>
        <v>0</v>
      </c>
      <c r="BB138" s="543">
        <f t="shared" si="713"/>
        <v>0</v>
      </c>
      <c r="BC138" s="544" t="str">
        <f t="shared" si="714"/>
        <v>0</v>
      </c>
      <c r="BD138" s="545">
        <f t="shared" si="735"/>
        <v>0</v>
      </c>
      <c r="BE138" s="545">
        <f t="shared" si="736"/>
        <v>0</v>
      </c>
      <c r="BF138" s="542" t="str">
        <f t="shared" si="737"/>
        <v>-</v>
      </c>
      <c r="BG138" s="1165">
        <v>8</v>
      </c>
      <c r="BH138" s="534" t="str">
        <f t="shared" si="738"/>
        <v>-</v>
      </c>
      <c r="BI138" s="1289">
        <f t="shared" si="715"/>
        <v>8</v>
      </c>
      <c r="BJ138" s="547" t="e">
        <f t="shared" si="739"/>
        <v>#VALUE!</v>
      </c>
      <c r="BK138" s="1317" t="str">
        <f t="shared" si="740"/>
        <v>NEPUNO</v>
      </c>
      <c r="BL138" s="548"/>
      <c r="BM138" s="1315"/>
      <c r="BN138" s="1315"/>
      <c r="BO138" s="536"/>
      <c r="BP138" s="1387"/>
      <c r="BQ138" s="549"/>
      <c r="BR138" s="550"/>
      <c r="BS138" s="550"/>
      <c r="BT138" s="551"/>
      <c r="BU138" s="552">
        <f t="shared" si="741"/>
        <v>0</v>
      </c>
      <c r="BV138" s="553"/>
      <c r="BW138" s="553">
        <f t="shared" ref="BW138:BW143" si="746">(AV138+BS138)</f>
        <v>0</v>
      </c>
      <c r="BX138" s="553"/>
      <c r="BY138" s="554">
        <f>SUM(BV138:BX138)</f>
        <v>0</v>
      </c>
      <c r="BZ138" s="555"/>
      <c r="CA138" s="555"/>
      <c r="CB138" s="556"/>
      <c r="CC138" s="556"/>
      <c r="CD138" s="557"/>
      <c r="CE138" s="558">
        <f t="shared" si="717"/>
        <v>0</v>
      </c>
      <c r="CF138" s="559"/>
      <c r="CG138" s="559">
        <f>(AV138+BS138+CC138)</f>
        <v>0</v>
      </c>
      <c r="CH138" s="559"/>
      <c r="CI138" s="1163"/>
      <c r="CJ138" s="536" t="s">
        <v>213</v>
      </c>
      <c r="CK138" s="549"/>
      <c r="CL138" s="550"/>
      <c r="CM138" s="550"/>
      <c r="CN138" s="1161"/>
      <c r="CO138" s="552">
        <f t="shared" si="718"/>
        <v>0</v>
      </c>
      <c r="CP138" s="553">
        <f t="shared" si="719"/>
        <v>0</v>
      </c>
      <c r="CQ138" s="553">
        <f t="shared" si="719"/>
        <v>0</v>
      </c>
      <c r="CR138" s="553"/>
      <c r="CS138" s="554">
        <f t="shared" si="720"/>
        <v>0</v>
      </c>
      <c r="CT138" s="555" t="s">
        <v>214</v>
      </c>
      <c r="CU138" s="555"/>
      <c r="CV138" s="556"/>
      <c r="CW138" s="556"/>
      <c r="CX138" s="557"/>
      <c r="CY138" s="558">
        <f t="shared" si="721"/>
        <v>0</v>
      </c>
      <c r="CZ138" s="559">
        <f t="shared" si="722"/>
        <v>0</v>
      </c>
      <c r="DA138" s="559">
        <f t="shared" si="722"/>
        <v>0</v>
      </c>
      <c r="DB138" s="559">
        <f t="shared" si="723"/>
        <v>0</v>
      </c>
      <c r="DC138" s="560">
        <f t="shared" si="724"/>
        <v>0</v>
      </c>
      <c r="DD138" s="536" t="s">
        <v>213</v>
      </c>
      <c r="DE138" s="549"/>
      <c r="DF138" s="550"/>
      <c r="DG138" s="550"/>
      <c r="DH138" s="1161"/>
      <c r="DI138" s="552">
        <f t="shared" si="725"/>
        <v>0</v>
      </c>
      <c r="DJ138" s="553">
        <f t="shared" si="726"/>
        <v>0</v>
      </c>
      <c r="DK138" s="553">
        <f t="shared" si="726"/>
        <v>0</v>
      </c>
      <c r="DL138" s="553">
        <f t="shared" si="727"/>
        <v>0</v>
      </c>
      <c r="DM138" s="554">
        <f t="shared" si="728"/>
        <v>0</v>
      </c>
      <c r="DN138" s="555" t="s">
        <v>214</v>
      </c>
      <c r="DO138" s="555"/>
      <c r="DP138" s="556"/>
      <c r="DQ138" s="556"/>
      <c r="DR138" s="557"/>
      <c r="DS138" s="1162">
        <f t="shared" si="729"/>
        <v>0</v>
      </c>
      <c r="DT138" s="559">
        <f t="shared" si="730"/>
        <v>0</v>
      </c>
      <c r="DU138" s="559">
        <f t="shared" si="730"/>
        <v>0</v>
      </c>
      <c r="DV138" s="559">
        <f t="shared" si="730"/>
        <v>0</v>
      </c>
      <c r="DW138" s="560">
        <f t="shared" si="731"/>
        <v>0</v>
      </c>
    </row>
    <row r="139" spans="1:269" ht="20.399999999999999" x14ac:dyDescent="0.25">
      <c r="A139" s="1374"/>
      <c r="B139" s="528"/>
      <c r="C139" s="529"/>
      <c r="D139" s="1378"/>
      <c r="E139" s="962"/>
      <c r="F139" s="530"/>
      <c r="G139" s="531" t="str">
        <f t="shared" si="705"/>
        <v/>
      </c>
      <c r="H139" s="1220">
        <f t="shared" si="742"/>
        <v>0</v>
      </c>
      <c r="I139" s="532"/>
      <c r="J139" s="533"/>
      <c r="K139" s="533"/>
      <c r="L139" s="533"/>
      <c r="M139" s="533"/>
      <c r="N139" s="533"/>
      <c r="O139" s="533"/>
      <c r="P139" s="533"/>
      <c r="Q139" s="533"/>
      <c r="R139" s="533"/>
      <c r="S139" s="533"/>
      <c r="T139" s="588"/>
      <c r="U139" s="588"/>
      <c r="V139" s="588"/>
      <c r="W139" s="534"/>
      <c r="X139" s="534"/>
      <c r="Y139" s="1186">
        <f t="shared" si="743"/>
        <v>0</v>
      </c>
      <c r="Z139" s="399" t="str">
        <f t="shared" si="744"/>
        <v>-</v>
      </c>
      <c r="AA139" s="533"/>
      <c r="AB139" s="1214">
        <f t="shared" si="745"/>
        <v>0</v>
      </c>
      <c r="AC139" s="535" t="str">
        <f t="shared" si="733"/>
        <v>-</v>
      </c>
      <c r="AD139" s="537"/>
      <c r="AE139" s="537"/>
      <c r="AF139" s="537"/>
      <c r="AG139" s="533"/>
      <c r="AH139" s="533"/>
      <c r="AI139" s="533"/>
      <c r="AJ139" s="1328"/>
      <c r="AK139" s="1328"/>
      <c r="AL139" s="533"/>
      <c r="AM139" s="533"/>
      <c r="AN139" s="533"/>
      <c r="AO139" s="533"/>
      <c r="AP139" s="533"/>
      <c r="AQ139" s="533"/>
      <c r="AR139" s="533"/>
      <c r="AS139" s="534"/>
      <c r="AT139" s="534"/>
      <c r="AU139" s="533"/>
      <c r="AV139" s="538">
        <f t="shared" si="708"/>
        <v>0</v>
      </c>
      <c r="AW139" s="539" t="e">
        <f t="shared" si="709"/>
        <v>#VALUE!</v>
      </c>
      <c r="AX139" s="1246" t="str">
        <f t="shared" si="734"/>
        <v>Netočno!</v>
      </c>
      <c r="AY139" s="541" t="e">
        <f t="shared" si="710"/>
        <v>#VALUE!</v>
      </c>
      <c r="AZ139" s="1293">
        <f t="shared" si="711"/>
        <v>0</v>
      </c>
      <c r="BA139" s="542">
        <f t="shared" si="712"/>
        <v>0</v>
      </c>
      <c r="BB139" s="543">
        <f t="shared" si="713"/>
        <v>0</v>
      </c>
      <c r="BC139" s="544" t="str">
        <f t="shared" si="714"/>
        <v>0</v>
      </c>
      <c r="BD139" s="545">
        <f t="shared" si="735"/>
        <v>0</v>
      </c>
      <c r="BE139" s="545">
        <f t="shared" si="736"/>
        <v>0</v>
      </c>
      <c r="BF139" s="542" t="str">
        <f t="shared" si="737"/>
        <v>-</v>
      </c>
      <c r="BG139" s="1165" t="str">
        <f>IF(AB139=0,"0",BH139-AZ139-AY139)</f>
        <v>0</v>
      </c>
      <c r="BH139" s="534" t="str">
        <f t="shared" si="738"/>
        <v>-</v>
      </c>
      <c r="BI139" s="1289">
        <f t="shared" si="715"/>
        <v>0</v>
      </c>
      <c r="BJ139" s="547" t="e">
        <f t="shared" si="739"/>
        <v>#VALUE!</v>
      </c>
      <c r="BK139" s="1317" t="str">
        <f t="shared" si="740"/>
        <v>0</v>
      </c>
      <c r="BL139" s="548"/>
      <c r="BM139" s="1315"/>
      <c r="BN139" s="1315"/>
      <c r="BO139" s="536"/>
      <c r="BP139" s="1387"/>
      <c r="BQ139" s="549"/>
      <c r="BR139" s="550"/>
      <c r="BS139" s="550"/>
      <c r="BT139" s="551"/>
      <c r="BU139" s="552">
        <f t="shared" si="741"/>
        <v>0</v>
      </c>
      <c r="BV139" s="553"/>
      <c r="BW139" s="553">
        <f t="shared" si="746"/>
        <v>0</v>
      </c>
      <c r="BX139" s="553"/>
      <c r="BY139" s="554">
        <f>SUM(BV139:BX139)</f>
        <v>0</v>
      </c>
      <c r="BZ139" s="1392"/>
      <c r="CA139" s="555"/>
      <c r="CB139" s="556"/>
      <c r="CC139" s="556"/>
      <c r="CD139" s="557"/>
      <c r="CE139" s="558">
        <f t="shared" si="717"/>
        <v>0</v>
      </c>
      <c r="CF139" s="559"/>
      <c r="CG139" s="559">
        <f>(AV139+BS139+CC139)</f>
        <v>0</v>
      </c>
      <c r="CH139" s="559"/>
      <c r="CI139" s="1163"/>
      <c r="CJ139" s="536"/>
      <c r="CK139" s="549"/>
      <c r="CL139" s="550"/>
      <c r="CM139" s="550"/>
      <c r="CN139" s="1161"/>
      <c r="CO139" s="552">
        <f t="shared" si="718"/>
        <v>0</v>
      </c>
      <c r="CP139" s="553">
        <f t="shared" si="719"/>
        <v>0</v>
      </c>
      <c r="CQ139" s="553">
        <f t="shared" si="719"/>
        <v>0</v>
      </c>
      <c r="CR139" s="553">
        <f>(CH139+CO139)</f>
        <v>0</v>
      </c>
      <c r="CS139" s="554">
        <f t="shared" si="720"/>
        <v>0</v>
      </c>
      <c r="CT139" s="555" t="s">
        <v>214</v>
      </c>
      <c r="CU139" s="555"/>
      <c r="CV139" s="556"/>
      <c r="CW139" s="556"/>
      <c r="CX139" s="557"/>
      <c r="CY139" s="558">
        <f t="shared" si="721"/>
        <v>0</v>
      </c>
      <c r="CZ139" s="559">
        <f t="shared" si="722"/>
        <v>0</v>
      </c>
      <c r="DA139" s="559">
        <f t="shared" si="722"/>
        <v>0</v>
      </c>
      <c r="DB139" s="559">
        <f t="shared" si="723"/>
        <v>0</v>
      </c>
      <c r="DC139" s="560">
        <f t="shared" si="724"/>
        <v>0</v>
      </c>
      <c r="DD139" s="536" t="s">
        <v>213</v>
      </c>
      <c r="DE139" s="549"/>
      <c r="DF139" s="550"/>
      <c r="DG139" s="550"/>
      <c r="DH139" s="1161"/>
      <c r="DI139" s="552">
        <f t="shared" si="725"/>
        <v>0</v>
      </c>
      <c r="DJ139" s="553">
        <f t="shared" si="726"/>
        <v>0</v>
      </c>
      <c r="DK139" s="553">
        <f t="shared" si="726"/>
        <v>0</v>
      </c>
      <c r="DL139" s="553">
        <f t="shared" si="727"/>
        <v>0</v>
      </c>
      <c r="DM139" s="554">
        <f t="shared" si="728"/>
        <v>0</v>
      </c>
      <c r="DN139" s="555" t="s">
        <v>214</v>
      </c>
      <c r="DO139" s="555"/>
      <c r="DP139" s="556"/>
      <c r="DQ139" s="556"/>
      <c r="DR139" s="557"/>
      <c r="DS139" s="1162">
        <f t="shared" si="729"/>
        <v>0</v>
      </c>
      <c r="DT139" s="559">
        <f t="shared" si="730"/>
        <v>0</v>
      </c>
      <c r="DU139" s="559">
        <f t="shared" si="730"/>
        <v>0</v>
      </c>
      <c r="DV139" s="559">
        <f t="shared" si="730"/>
        <v>0</v>
      </c>
      <c r="DW139" s="560">
        <f t="shared" si="731"/>
        <v>0</v>
      </c>
    </row>
    <row r="140" spans="1:269" ht="20.399999999999999" x14ac:dyDescent="0.25">
      <c r="A140" s="1374"/>
      <c r="B140" s="528"/>
      <c r="C140" s="529"/>
      <c r="D140" s="1378"/>
      <c r="E140" s="962"/>
      <c r="F140" s="530"/>
      <c r="G140" s="531" t="str">
        <f t="shared" si="705"/>
        <v/>
      </c>
      <c r="H140" s="1220">
        <f t="shared" si="742"/>
        <v>0</v>
      </c>
      <c r="I140" s="532"/>
      <c r="J140" s="533"/>
      <c r="K140" s="533"/>
      <c r="L140" s="533"/>
      <c r="M140" s="533"/>
      <c r="N140" s="533"/>
      <c r="O140" s="533"/>
      <c r="P140" s="533"/>
      <c r="Q140" s="533"/>
      <c r="R140" s="533"/>
      <c r="S140" s="533"/>
      <c r="T140" s="588"/>
      <c r="U140" s="588"/>
      <c r="V140" s="588"/>
      <c r="W140" s="534"/>
      <c r="X140" s="534"/>
      <c r="Y140" s="1186">
        <f t="shared" si="743"/>
        <v>0</v>
      </c>
      <c r="Z140" s="399" t="str">
        <f t="shared" si="744"/>
        <v>-</v>
      </c>
      <c r="AA140" s="533"/>
      <c r="AB140" s="1214">
        <f t="shared" si="745"/>
        <v>0</v>
      </c>
      <c r="AC140" s="535" t="str">
        <f t="shared" si="733"/>
        <v>-</v>
      </c>
      <c r="AD140" s="537"/>
      <c r="AE140" s="537"/>
      <c r="AF140" s="537"/>
      <c r="AG140" s="533"/>
      <c r="AH140" s="533"/>
      <c r="AI140" s="533"/>
      <c r="AJ140" s="1328"/>
      <c r="AK140" s="1328"/>
      <c r="AL140" s="533"/>
      <c r="AM140" s="533"/>
      <c r="AN140" s="533"/>
      <c r="AO140" s="533"/>
      <c r="AP140" s="533"/>
      <c r="AQ140" s="533"/>
      <c r="AR140" s="533"/>
      <c r="AS140" s="534"/>
      <c r="AT140" s="534"/>
      <c r="AU140" s="533"/>
      <c r="AV140" s="538">
        <f t="shared" si="708"/>
        <v>0</v>
      </c>
      <c r="AW140" s="539" t="e">
        <f t="shared" si="709"/>
        <v>#VALUE!</v>
      </c>
      <c r="AX140" s="1246" t="str">
        <f t="shared" si="734"/>
        <v>Netočno!</v>
      </c>
      <c r="AY140" s="541" t="e">
        <f t="shared" si="710"/>
        <v>#VALUE!</v>
      </c>
      <c r="AZ140" s="1293">
        <f t="shared" si="711"/>
        <v>0</v>
      </c>
      <c r="BA140" s="542">
        <f t="shared" si="712"/>
        <v>0</v>
      </c>
      <c r="BB140" s="543">
        <f t="shared" si="713"/>
        <v>0</v>
      </c>
      <c r="BC140" s="544" t="str">
        <f t="shared" si="714"/>
        <v>0</v>
      </c>
      <c r="BD140" s="545">
        <f t="shared" si="735"/>
        <v>0</v>
      </c>
      <c r="BE140" s="545">
        <f t="shared" si="736"/>
        <v>0</v>
      </c>
      <c r="BF140" s="542" t="str">
        <f t="shared" si="737"/>
        <v>-</v>
      </c>
      <c r="BG140" s="1165">
        <v>9</v>
      </c>
      <c r="BH140" s="534" t="str">
        <f t="shared" si="738"/>
        <v>-</v>
      </c>
      <c r="BI140" s="1289">
        <v>20</v>
      </c>
      <c r="BJ140" s="547" t="e">
        <f t="shared" si="739"/>
        <v>#VALUE!</v>
      </c>
      <c r="BK140" s="1317" t="str">
        <f t="shared" si="740"/>
        <v>NEPUNO</v>
      </c>
      <c r="BL140" s="548"/>
      <c r="BM140" s="1315"/>
      <c r="BN140" s="1315"/>
      <c r="BO140" s="536"/>
      <c r="BP140" s="1387"/>
      <c r="BQ140" s="549"/>
      <c r="BR140" s="550"/>
      <c r="BS140" s="550"/>
      <c r="BT140" s="551"/>
      <c r="BU140" s="552">
        <f t="shared" si="741"/>
        <v>0</v>
      </c>
      <c r="BV140" s="553"/>
      <c r="BW140" s="553">
        <f t="shared" si="746"/>
        <v>0</v>
      </c>
      <c r="BX140" s="553">
        <f>(BG140+BT140)</f>
        <v>9</v>
      </c>
      <c r="BY140" s="554"/>
      <c r="BZ140" s="555"/>
      <c r="CA140" s="555"/>
      <c r="CB140" s="556"/>
      <c r="CC140" s="556"/>
      <c r="CD140" s="557"/>
      <c r="CE140" s="558">
        <f t="shared" si="717"/>
        <v>0</v>
      </c>
      <c r="CF140" s="559"/>
      <c r="CG140" s="559">
        <f>(AV140+BS140+CC140)</f>
        <v>0</v>
      </c>
      <c r="CH140" s="559"/>
      <c r="CI140" s="1163"/>
      <c r="CJ140" s="536" t="s">
        <v>213</v>
      </c>
      <c r="CK140" s="549"/>
      <c r="CL140" s="550"/>
      <c r="CM140" s="550"/>
      <c r="CN140" s="1161"/>
      <c r="CO140" s="552">
        <f t="shared" si="718"/>
        <v>0</v>
      </c>
      <c r="CP140" s="553">
        <f t="shared" si="719"/>
        <v>0</v>
      </c>
      <c r="CQ140" s="553">
        <f t="shared" si="719"/>
        <v>0</v>
      </c>
      <c r="CR140" s="553">
        <f>(CH140+CO140)</f>
        <v>0</v>
      </c>
      <c r="CS140" s="554">
        <f t="shared" si="720"/>
        <v>0</v>
      </c>
      <c r="CT140" s="555" t="s">
        <v>214</v>
      </c>
      <c r="CU140" s="555"/>
      <c r="CV140" s="556"/>
      <c r="CW140" s="556"/>
      <c r="CX140" s="557"/>
      <c r="CY140" s="558">
        <f t="shared" si="721"/>
        <v>0</v>
      </c>
      <c r="CZ140" s="559">
        <f t="shared" si="722"/>
        <v>0</v>
      </c>
      <c r="DA140" s="559">
        <f t="shared" si="722"/>
        <v>0</v>
      </c>
      <c r="DB140" s="559">
        <f t="shared" si="723"/>
        <v>0</v>
      </c>
      <c r="DC140" s="560">
        <f t="shared" si="724"/>
        <v>0</v>
      </c>
      <c r="DD140" s="536" t="s">
        <v>213</v>
      </c>
      <c r="DE140" s="549"/>
      <c r="DF140" s="550"/>
      <c r="DG140" s="550"/>
      <c r="DH140" s="1161"/>
      <c r="DI140" s="552">
        <f t="shared" si="725"/>
        <v>0</v>
      </c>
      <c r="DJ140" s="553">
        <f t="shared" si="726"/>
        <v>0</v>
      </c>
      <c r="DK140" s="553">
        <f t="shared" si="726"/>
        <v>0</v>
      </c>
      <c r="DL140" s="553">
        <f t="shared" si="727"/>
        <v>0</v>
      </c>
      <c r="DM140" s="554">
        <f t="shared" si="728"/>
        <v>0</v>
      </c>
      <c r="DN140" s="555" t="s">
        <v>214</v>
      </c>
      <c r="DO140" s="555"/>
      <c r="DP140" s="556"/>
      <c r="DQ140" s="556"/>
      <c r="DR140" s="557"/>
      <c r="DS140" s="1162">
        <f t="shared" si="729"/>
        <v>0</v>
      </c>
      <c r="DT140" s="559">
        <f t="shared" si="730"/>
        <v>0</v>
      </c>
      <c r="DU140" s="559">
        <f t="shared" si="730"/>
        <v>0</v>
      </c>
      <c r="DV140" s="559">
        <f t="shared" si="730"/>
        <v>0</v>
      </c>
      <c r="DW140" s="560">
        <f t="shared" si="731"/>
        <v>0</v>
      </c>
    </row>
    <row r="141" spans="1:269" ht="20.399999999999999" x14ac:dyDescent="0.25">
      <c r="A141" s="1374"/>
      <c r="B141" s="528"/>
      <c r="C141" s="529"/>
      <c r="D141" s="1378"/>
      <c r="E141" s="962"/>
      <c r="F141" s="530"/>
      <c r="G141" s="531" t="str">
        <f t="shared" si="705"/>
        <v/>
      </c>
      <c r="H141" s="1220">
        <f t="shared" si="742"/>
        <v>0</v>
      </c>
      <c r="I141" s="532"/>
      <c r="J141" s="533"/>
      <c r="K141" s="533"/>
      <c r="L141" s="533"/>
      <c r="M141" s="533"/>
      <c r="N141" s="533"/>
      <c r="O141" s="533"/>
      <c r="P141" s="533"/>
      <c r="Q141" s="533"/>
      <c r="R141" s="533"/>
      <c r="S141" s="533"/>
      <c r="T141" s="588"/>
      <c r="U141" s="588"/>
      <c r="V141" s="588"/>
      <c r="W141" s="534"/>
      <c r="X141" s="534"/>
      <c r="Y141" s="1186">
        <f t="shared" si="743"/>
        <v>0</v>
      </c>
      <c r="Z141" s="399" t="str">
        <f t="shared" si="744"/>
        <v>-</v>
      </c>
      <c r="AA141" s="533"/>
      <c r="AB141" s="1214">
        <f t="shared" si="745"/>
        <v>0</v>
      </c>
      <c r="AC141" s="535" t="str">
        <f t="shared" si="733"/>
        <v>-</v>
      </c>
      <c r="AD141" s="537"/>
      <c r="AE141" s="537"/>
      <c r="AF141" s="537"/>
      <c r="AG141" s="533"/>
      <c r="AH141" s="533"/>
      <c r="AI141" s="533"/>
      <c r="AJ141" s="1328"/>
      <c r="AK141" s="1328"/>
      <c r="AL141" s="533"/>
      <c r="AM141" s="533"/>
      <c r="AN141" s="533"/>
      <c r="AO141" s="533"/>
      <c r="AP141" s="533"/>
      <c r="AQ141" s="533"/>
      <c r="AR141" s="533"/>
      <c r="AS141" s="534"/>
      <c r="AT141" s="534"/>
      <c r="AU141" s="533"/>
      <c r="AV141" s="538">
        <f t="shared" si="708"/>
        <v>0</v>
      </c>
      <c r="AW141" s="539" t="e">
        <f t="shared" si="709"/>
        <v>#VALUE!</v>
      </c>
      <c r="AX141" s="1246" t="str">
        <f t="shared" si="734"/>
        <v>Netočno!</v>
      </c>
      <c r="AY141" s="541" t="e">
        <f t="shared" si="710"/>
        <v>#VALUE!</v>
      </c>
      <c r="AZ141" s="1293">
        <f t="shared" si="711"/>
        <v>0</v>
      </c>
      <c r="BA141" s="542">
        <f t="shared" si="712"/>
        <v>0</v>
      </c>
      <c r="BB141" s="543">
        <f t="shared" si="713"/>
        <v>0</v>
      </c>
      <c r="BC141" s="544" t="str">
        <f t="shared" si="714"/>
        <v>0</v>
      </c>
      <c r="BD141" s="545">
        <f t="shared" si="735"/>
        <v>0</v>
      </c>
      <c r="BE141" s="545">
        <f t="shared" si="736"/>
        <v>0</v>
      </c>
      <c r="BF141" s="542" t="str">
        <f t="shared" si="737"/>
        <v>-</v>
      </c>
      <c r="BG141" s="1165" t="str">
        <f>IF(AB141=0,"0",BH141-AZ141-AY141)</f>
        <v>0</v>
      </c>
      <c r="BH141" s="534" t="str">
        <f t="shared" si="738"/>
        <v>-</v>
      </c>
      <c r="BI141" s="1289">
        <f t="shared" si="715"/>
        <v>0</v>
      </c>
      <c r="BJ141" s="547" t="e">
        <f t="shared" si="739"/>
        <v>#VALUE!</v>
      </c>
      <c r="BK141" s="1317" t="str">
        <f t="shared" si="740"/>
        <v>0</v>
      </c>
      <c r="BL141" s="548"/>
      <c r="BM141" s="1315"/>
      <c r="BN141" s="1315"/>
      <c r="BO141" s="536"/>
      <c r="BP141" s="1387"/>
      <c r="BQ141" s="549"/>
      <c r="BR141" s="550"/>
      <c r="BS141" s="550"/>
      <c r="BT141" s="551"/>
      <c r="BU141" s="552">
        <f t="shared" si="741"/>
        <v>0</v>
      </c>
      <c r="BV141" s="553"/>
      <c r="BW141" s="553">
        <f t="shared" si="746"/>
        <v>0</v>
      </c>
      <c r="BX141" s="553">
        <f>(BG141+BT141)</f>
        <v>0</v>
      </c>
      <c r="BY141" s="554"/>
      <c r="BZ141" s="555"/>
      <c r="CA141" s="555"/>
      <c r="CB141" s="556"/>
      <c r="CC141" s="556"/>
      <c r="CD141" s="557"/>
      <c r="CE141" s="558">
        <f t="shared" si="717"/>
        <v>0</v>
      </c>
      <c r="CF141" s="559"/>
      <c r="CG141" s="559"/>
      <c r="CH141" s="559"/>
      <c r="CI141" s="1163"/>
      <c r="CJ141" s="536" t="s">
        <v>213</v>
      </c>
      <c r="CK141" s="549"/>
      <c r="CL141" s="550"/>
      <c r="CM141" s="550"/>
      <c r="CN141" s="1161"/>
      <c r="CO141" s="552">
        <f t="shared" si="718"/>
        <v>0</v>
      </c>
      <c r="CP141" s="553">
        <f t="shared" si="719"/>
        <v>0</v>
      </c>
      <c r="CQ141" s="553">
        <f t="shared" si="719"/>
        <v>0</v>
      </c>
      <c r="CR141" s="553">
        <f>(CH141+CO141)</f>
        <v>0</v>
      </c>
      <c r="CS141" s="554">
        <f t="shared" si="720"/>
        <v>0</v>
      </c>
      <c r="CT141" s="555" t="s">
        <v>214</v>
      </c>
      <c r="CU141" s="555"/>
      <c r="CV141" s="556"/>
      <c r="CW141" s="556"/>
      <c r="CX141" s="557"/>
      <c r="CY141" s="558">
        <f t="shared" si="721"/>
        <v>0</v>
      </c>
      <c r="CZ141" s="559">
        <f t="shared" si="722"/>
        <v>0</v>
      </c>
      <c r="DA141" s="559">
        <f t="shared" si="722"/>
        <v>0</v>
      </c>
      <c r="DB141" s="559">
        <f t="shared" si="723"/>
        <v>0</v>
      </c>
      <c r="DC141" s="560">
        <f t="shared" si="724"/>
        <v>0</v>
      </c>
      <c r="DD141" s="536" t="s">
        <v>213</v>
      </c>
      <c r="DE141" s="549"/>
      <c r="DF141" s="550"/>
      <c r="DG141" s="550"/>
      <c r="DH141" s="1161"/>
      <c r="DI141" s="552">
        <f t="shared" si="725"/>
        <v>0</v>
      </c>
      <c r="DJ141" s="553">
        <f t="shared" si="726"/>
        <v>0</v>
      </c>
      <c r="DK141" s="553">
        <f t="shared" si="726"/>
        <v>0</v>
      </c>
      <c r="DL141" s="553">
        <f t="shared" si="727"/>
        <v>0</v>
      </c>
      <c r="DM141" s="554">
        <f t="shared" si="728"/>
        <v>0</v>
      </c>
      <c r="DN141" s="555" t="s">
        <v>214</v>
      </c>
      <c r="DO141" s="555"/>
      <c r="DP141" s="556"/>
      <c r="DQ141" s="556"/>
      <c r="DR141" s="557"/>
      <c r="DS141" s="1162">
        <f t="shared" si="729"/>
        <v>0</v>
      </c>
      <c r="DT141" s="559">
        <f t="shared" si="730"/>
        <v>0</v>
      </c>
      <c r="DU141" s="559">
        <f t="shared" si="730"/>
        <v>0</v>
      </c>
      <c r="DV141" s="559">
        <f t="shared" si="730"/>
        <v>0</v>
      </c>
      <c r="DW141" s="560">
        <f t="shared" si="731"/>
        <v>0</v>
      </c>
    </row>
    <row r="142" spans="1:269" ht="20.399999999999999" x14ac:dyDescent="0.25">
      <c r="A142" s="1374"/>
      <c r="B142" s="528"/>
      <c r="C142" s="1393"/>
      <c r="D142" s="1394"/>
      <c r="E142" s="962"/>
      <c r="F142" s="530"/>
      <c r="G142" s="531" t="str">
        <f t="shared" si="705"/>
        <v/>
      </c>
      <c r="H142" s="1220">
        <f t="shared" ref="H142:H143" si="747">SUM(E142:G142)</f>
        <v>0</v>
      </c>
      <c r="I142" s="532"/>
      <c r="J142" s="533"/>
      <c r="K142" s="533"/>
      <c r="L142" s="533"/>
      <c r="M142" s="533"/>
      <c r="N142" s="533"/>
      <c r="O142" s="533"/>
      <c r="P142" s="533"/>
      <c r="Q142" s="533"/>
      <c r="R142" s="533"/>
      <c r="S142" s="533"/>
      <c r="T142" s="588"/>
      <c r="U142" s="588"/>
      <c r="V142" s="588"/>
      <c r="W142" s="534"/>
      <c r="X142" s="534"/>
      <c r="Y142" s="1186">
        <f t="shared" ref="Y142:Y143" si="748">SUM(I142:X142)</f>
        <v>0</v>
      </c>
      <c r="Z142" s="399" t="str">
        <f t="shared" ref="Z142:Z143" si="749">IF(Y142=0,"-",IF(Y142&lt;4,"Točno!",IF(Y142&gt;4,"Previše sati!","Netočno!")))</f>
        <v>-</v>
      </c>
      <c r="AA142" s="533"/>
      <c r="AB142" s="1214">
        <f t="shared" ref="AB142:AB143" si="750">(H142+Y142+AA142)</f>
        <v>0</v>
      </c>
      <c r="AC142" s="535" t="str">
        <f t="shared" si="733"/>
        <v>-</v>
      </c>
      <c r="AD142" s="537"/>
      <c r="AE142" s="537"/>
      <c r="AF142" s="537"/>
      <c r="AG142" s="533"/>
      <c r="AH142" s="533"/>
      <c r="AI142" s="533"/>
      <c r="AJ142" s="1328"/>
      <c r="AK142" s="1328"/>
      <c r="AL142" s="533"/>
      <c r="AM142" s="533"/>
      <c r="AN142" s="533"/>
      <c r="AO142" s="533"/>
      <c r="AP142" s="533"/>
      <c r="AQ142" s="533"/>
      <c r="AR142" s="533"/>
      <c r="AS142" s="534"/>
      <c r="AT142" s="534"/>
      <c r="AU142" s="533"/>
      <c r="AV142" s="538">
        <f t="shared" si="708"/>
        <v>0</v>
      </c>
      <c r="AW142" s="539" t="e">
        <f t="shared" si="709"/>
        <v>#VALUE!</v>
      </c>
      <c r="AX142" s="1246" t="str">
        <f t="shared" si="734"/>
        <v>Netočno!</v>
      </c>
      <c r="AY142" s="541" t="e">
        <f t="shared" si="710"/>
        <v>#VALUE!</v>
      </c>
      <c r="AZ142" s="1293">
        <f t="shared" si="711"/>
        <v>0</v>
      </c>
      <c r="BA142" s="542">
        <f t="shared" si="712"/>
        <v>0</v>
      </c>
      <c r="BB142" s="543">
        <f t="shared" si="713"/>
        <v>0</v>
      </c>
      <c r="BC142" s="544" t="str">
        <f t="shared" si="714"/>
        <v>0</v>
      </c>
      <c r="BD142" s="545">
        <f t="shared" si="735"/>
        <v>0</v>
      </c>
      <c r="BE142" s="545">
        <f t="shared" si="736"/>
        <v>0</v>
      </c>
      <c r="BF142" s="542" t="str">
        <f t="shared" si="737"/>
        <v>-</v>
      </c>
      <c r="BG142" s="1165" t="str">
        <f>IF(AB142=0,"0",BH142-AZ142-AY142)</f>
        <v>0</v>
      </c>
      <c r="BH142" s="534" t="str">
        <f t="shared" si="738"/>
        <v>-</v>
      </c>
      <c r="BI142" s="1289">
        <f t="shared" si="715"/>
        <v>0</v>
      </c>
      <c r="BJ142" s="547" t="e">
        <f t="shared" si="739"/>
        <v>#VALUE!</v>
      </c>
      <c r="BK142" s="1317" t="str">
        <f t="shared" si="740"/>
        <v>0</v>
      </c>
      <c r="BL142" s="548"/>
      <c r="BM142" s="1315"/>
      <c r="BN142" s="1315"/>
      <c r="BO142" s="536"/>
      <c r="BP142" s="1387"/>
      <c r="BQ142" s="549"/>
      <c r="BR142" s="550"/>
      <c r="BS142" s="550"/>
      <c r="BT142" s="551"/>
      <c r="BU142" s="552">
        <f t="shared" si="741"/>
        <v>0</v>
      </c>
      <c r="BV142" s="553"/>
      <c r="BW142" s="553">
        <f t="shared" si="746"/>
        <v>0</v>
      </c>
      <c r="BX142" s="553"/>
      <c r="BY142" s="554">
        <f>SUM(BV142:BX142)</f>
        <v>0</v>
      </c>
      <c r="BZ142" s="555"/>
      <c r="CA142" s="555"/>
      <c r="CB142" s="556"/>
      <c r="CC142" s="556"/>
      <c r="CD142" s="557"/>
      <c r="CE142" s="558">
        <f t="shared" si="717"/>
        <v>0</v>
      </c>
      <c r="CF142" s="559"/>
      <c r="CG142" s="559">
        <f>(AV142+BS142+CC142)</f>
        <v>0</v>
      </c>
      <c r="CH142" s="559"/>
      <c r="CI142" s="1163"/>
      <c r="CJ142" s="536" t="s">
        <v>213</v>
      </c>
      <c r="CK142" s="549"/>
      <c r="CL142" s="550"/>
      <c r="CM142" s="550"/>
      <c r="CN142" s="1161"/>
      <c r="CO142" s="552">
        <f t="shared" si="718"/>
        <v>0</v>
      </c>
      <c r="CP142" s="553">
        <f t="shared" si="719"/>
        <v>0</v>
      </c>
      <c r="CQ142" s="553">
        <f t="shared" si="719"/>
        <v>0</v>
      </c>
      <c r="CR142" s="553"/>
      <c r="CS142" s="554">
        <f t="shared" si="720"/>
        <v>0</v>
      </c>
      <c r="CT142" s="555" t="s">
        <v>214</v>
      </c>
      <c r="CU142" s="555"/>
      <c r="CV142" s="556"/>
      <c r="CW142" s="556"/>
      <c r="CX142" s="557"/>
      <c r="CY142" s="558">
        <f t="shared" si="721"/>
        <v>0</v>
      </c>
      <c r="CZ142" s="559">
        <f t="shared" si="722"/>
        <v>0</v>
      </c>
      <c r="DA142" s="559">
        <f t="shared" si="722"/>
        <v>0</v>
      </c>
      <c r="DB142" s="559">
        <f t="shared" si="723"/>
        <v>0</v>
      </c>
      <c r="DC142" s="560">
        <f t="shared" si="724"/>
        <v>0</v>
      </c>
      <c r="DD142" s="536" t="s">
        <v>213</v>
      </c>
      <c r="DE142" s="549"/>
      <c r="DF142" s="550"/>
      <c r="DG142" s="550"/>
      <c r="DH142" s="1161"/>
      <c r="DI142" s="552">
        <f t="shared" si="725"/>
        <v>0</v>
      </c>
      <c r="DJ142" s="553">
        <f t="shared" si="726"/>
        <v>0</v>
      </c>
      <c r="DK142" s="553">
        <f t="shared" si="726"/>
        <v>0</v>
      </c>
      <c r="DL142" s="553">
        <f t="shared" si="727"/>
        <v>0</v>
      </c>
      <c r="DM142" s="554">
        <f t="shared" si="728"/>
        <v>0</v>
      </c>
      <c r="DN142" s="555" t="s">
        <v>214</v>
      </c>
      <c r="DO142" s="555"/>
      <c r="DP142" s="556"/>
      <c r="DQ142" s="556"/>
      <c r="DR142" s="557"/>
      <c r="DS142" s="1162">
        <f t="shared" si="729"/>
        <v>0</v>
      </c>
      <c r="DT142" s="559">
        <f t="shared" si="730"/>
        <v>0</v>
      </c>
      <c r="DU142" s="559">
        <f t="shared" si="730"/>
        <v>0</v>
      </c>
      <c r="DV142" s="559">
        <f t="shared" si="730"/>
        <v>0</v>
      </c>
      <c r="DW142" s="560">
        <f t="shared" si="731"/>
        <v>0</v>
      </c>
    </row>
    <row r="143" spans="1:269" ht="20.399999999999999" x14ac:dyDescent="0.25">
      <c r="A143" s="1374"/>
      <c r="B143" s="528"/>
      <c r="C143" s="1393"/>
      <c r="D143" s="1378"/>
      <c r="E143" s="962"/>
      <c r="F143" s="530"/>
      <c r="G143" s="531" t="str">
        <f t="shared" si="705"/>
        <v/>
      </c>
      <c r="H143" s="1220">
        <f t="shared" si="747"/>
        <v>0</v>
      </c>
      <c r="I143" s="532"/>
      <c r="J143" s="533"/>
      <c r="K143" s="533"/>
      <c r="L143" s="533"/>
      <c r="M143" s="533"/>
      <c r="N143" s="533"/>
      <c r="O143" s="533"/>
      <c r="P143" s="533"/>
      <c r="Q143" s="533"/>
      <c r="R143" s="533"/>
      <c r="S143" s="533"/>
      <c r="T143" s="588"/>
      <c r="U143" s="588"/>
      <c r="V143" s="588"/>
      <c r="W143" s="534"/>
      <c r="X143" s="534"/>
      <c r="Y143" s="1186">
        <f t="shared" si="748"/>
        <v>0</v>
      </c>
      <c r="Z143" s="399" t="str">
        <f t="shared" si="749"/>
        <v>-</v>
      </c>
      <c r="AA143" s="533"/>
      <c r="AB143" s="1214">
        <f t="shared" si="750"/>
        <v>0</v>
      </c>
      <c r="AC143" s="535" t="str">
        <f t="shared" si="733"/>
        <v>-</v>
      </c>
      <c r="AD143" s="537"/>
      <c r="AE143" s="537"/>
      <c r="AF143" s="537"/>
      <c r="AG143" s="533"/>
      <c r="AH143" s="533"/>
      <c r="AI143" s="533"/>
      <c r="AJ143" s="1328"/>
      <c r="AK143" s="1328"/>
      <c r="AL143" s="533"/>
      <c r="AM143" s="533"/>
      <c r="AN143" s="533"/>
      <c r="AO143" s="533"/>
      <c r="AP143" s="533"/>
      <c r="AQ143" s="533"/>
      <c r="AR143" s="533"/>
      <c r="AS143" s="534"/>
      <c r="AT143" s="534"/>
      <c r="AU143" s="533"/>
      <c r="AV143" s="538">
        <f t="shared" si="708"/>
        <v>0</v>
      </c>
      <c r="AW143" s="539" t="e">
        <f t="shared" si="709"/>
        <v>#VALUE!</v>
      </c>
      <c r="AX143" s="1246" t="str">
        <f t="shared" si="734"/>
        <v>Netočno!</v>
      </c>
      <c r="AY143" s="541" t="e">
        <f t="shared" si="710"/>
        <v>#VALUE!</v>
      </c>
      <c r="AZ143" s="1293">
        <f t="shared" si="711"/>
        <v>0</v>
      </c>
      <c r="BA143" s="542">
        <f t="shared" si="712"/>
        <v>0</v>
      </c>
      <c r="BB143" s="543">
        <f t="shared" si="713"/>
        <v>0</v>
      </c>
      <c r="BC143" s="544" t="str">
        <f t="shared" si="714"/>
        <v>0</v>
      </c>
      <c r="BD143" s="545">
        <f t="shared" si="735"/>
        <v>0</v>
      </c>
      <c r="BE143" s="545">
        <f t="shared" si="736"/>
        <v>0</v>
      </c>
      <c r="BF143" s="542" t="str">
        <f t="shared" si="737"/>
        <v>-</v>
      </c>
      <c r="BG143" s="1165" t="str">
        <f>IF(AB143=0,"0",BH143-AZ143-AY143)</f>
        <v>0</v>
      </c>
      <c r="BH143" s="534" t="str">
        <f t="shared" si="738"/>
        <v>-</v>
      </c>
      <c r="BI143" s="1289">
        <f t="shared" si="715"/>
        <v>0</v>
      </c>
      <c r="BJ143" s="547" t="e">
        <f t="shared" si="739"/>
        <v>#VALUE!</v>
      </c>
      <c r="BK143" s="1317" t="str">
        <f t="shared" si="740"/>
        <v>0</v>
      </c>
      <c r="BL143" s="548"/>
      <c r="BM143" s="1315"/>
      <c r="BN143" s="1315"/>
      <c r="BO143" s="536"/>
      <c r="BP143" s="536"/>
      <c r="BQ143" s="549"/>
      <c r="BR143" s="550"/>
      <c r="BS143" s="550"/>
      <c r="BT143" s="551"/>
      <c r="BU143" s="552">
        <f t="shared" si="741"/>
        <v>0</v>
      </c>
      <c r="BV143" s="553"/>
      <c r="BW143" s="553">
        <f t="shared" si="746"/>
        <v>0</v>
      </c>
      <c r="BX143" s="553"/>
      <c r="BY143" s="554">
        <f>SUM(BV143:BX143)</f>
        <v>0</v>
      </c>
      <c r="BZ143" s="555"/>
      <c r="CA143" s="555"/>
      <c r="CB143" s="556"/>
      <c r="CC143" s="556"/>
      <c r="CD143" s="557"/>
      <c r="CE143" s="558">
        <f t="shared" si="717"/>
        <v>0</v>
      </c>
      <c r="CF143" s="559"/>
      <c r="CG143" s="559">
        <f>(AV143+BS143+CC143)</f>
        <v>0</v>
      </c>
      <c r="CH143" s="559">
        <f>(BG143+BT143+CD143)</f>
        <v>0</v>
      </c>
      <c r="CI143" s="1163"/>
      <c r="CJ143" s="536" t="s">
        <v>213</v>
      </c>
      <c r="CK143" s="549"/>
      <c r="CL143" s="550"/>
      <c r="CM143" s="550"/>
      <c r="CN143" s="1161"/>
      <c r="CO143" s="552">
        <f t="shared" si="718"/>
        <v>0</v>
      </c>
      <c r="CP143" s="553">
        <f t="shared" si="719"/>
        <v>0</v>
      </c>
      <c r="CQ143" s="553">
        <f t="shared" si="719"/>
        <v>0</v>
      </c>
      <c r="CR143" s="553">
        <f>(CH143+CO143)</f>
        <v>0</v>
      </c>
      <c r="CS143" s="554"/>
      <c r="CT143" s="555" t="s">
        <v>214</v>
      </c>
      <c r="CU143" s="555"/>
      <c r="CV143" s="556"/>
      <c r="CW143" s="556"/>
      <c r="CX143" s="557"/>
      <c r="CY143" s="558">
        <f t="shared" si="721"/>
        <v>0</v>
      </c>
      <c r="CZ143" s="559">
        <f t="shared" si="722"/>
        <v>0</v>
      </c>
      <c r="DA143" s="559">
        <f t="shared" si="722"/>
        <v>0</v>
      </c>
      <c r="DB143" s="559"/>
      <c r="DC143" s="560"/>
      <c r="DD143" s="536" t="s">
        <v>213</v>
      </c>
      <c r="DE143" s="549"/>
      <c r="DF143" s="550"/>
      <c r="DG143" s="550"/>
      <c r="DH143" s="1161"/>
      <c r="DI143" s="552">
        <f t="shared" si="725"/>
        <v>0</v>
      </c>
      <c r="DJ143" s="553">
        <f t="shared" si="726"/>
        <v>0</v>
      </c>
      <c r="DK143" s="553">
        <f t="shared" si="726"/>
        <v>0</v>
      </c>
      <c r="DL143" s="553">
        <f t="shared" si="727"/>
        <v>0</v>
      </c>
      <c r="DM143" s="554">
        <f t="shared" si="728"/>
        <v>0</v>
      </c>
      <c r="DN143" s="555" t="s">
        <v>214</v>
      </c>
      <c r="DO143" s="555"/>
      <c r="DP143" s="556"/>
      <c r="DQ143" s="556"/>
      <c r="DR143" s="557"/>
      <c r="DS143" s="1162">
        <f t="shared" si="729"/>
        <v>0</v>
      </c>
      <c r="DT143" s="559">
        <f t="shared" si="730"/>
        <v>0</v>
      </c>
      <c r="DU143" s="559">
        <f t="shared" si="730"/>
        <v>0</v>
      </c>
      <c r="DV143" s="559">
        <f t="shared" si="730"/>
        <v>0</v>
      </c>
      <c r="DW143" s="560">
        <f t="shared" si="731"/>
        <v>0</v>
      </c>
    </row>
  </sheetData>
  <mergeCells count="56">
    <mergeCell ref="DN17:DW17"/>
    <mergeCell ref="BP17:BY17"/>
    <mergeCell ref="BZ17:CI17"/>
    <mergeCell ref="CJ17:CS17"/>
    <mergeCell ref="CT17:DC17"/>
    <mergeCell ref="DD17:DM17"/>
    <mergeCell ref="BP12:CI16"/>
    <mergeCell ref="D13:D17"/>
    <mergeCell ref="E13:AB13"/>
    <mergeCell ref="AC13:AC18"/>
    <mergeCell ref="AD13:AV13"/>
    <mergeCell ref="AW13:AW18"/>
    <mergeCell ref="AX13:AX18"/>
    <mergeCell ref="BA13:BC14"/>
    <mergeCell ref="BD13:BE14"/>
    <mergeCell ref="BF13:BF14"/>
    <mergeCell ref="BL13:BL18"/>
    <mergeCell ref="BM13:BM18"/>
    <mergeCell ref="BN13:BN18"/>
    <mergeCell ref="BO13:BO18"/>
    <mergeCell ref="E14:AB14"/>
    <mergeCell ref="AD14:AV14"/>
    <mergeCell ref="BG15:BG18"/>
    <mergeCell ref="E16:AB16"/>
    <mergeCell ref="E17:H17"/>
    <mergeCell ref="I17:N17"/>
    <mergeCell ref="W17:X17"/>
    <mergeCell ref="Y17:Z17"/>
    <mergeCell ref="AB17:AB18"/>
    <mergeCell ref="AD17:AM17"/>
    <mergeCell ref="AS17:AU17"/>
    <mergeCell ref="AV17:AV18"/>
    <mergeCell ref="O17:V17"/>
    <mergeCell ref="AN17:AR17"/>
    <mergeCell ref="A1:BF1"/>
    <mergeCell ref="A2:BF2"/>
    <mergeCell ref="B3:AD3"/>
    <mergeCell ref="AK3:AW3"/>
    <mergeCell ref="B5:AD5"/>
    <mergeCell ref="AK5:BD5"/>
    <mergeCell ref="BJ12:BJ18"/>
    <mergeCell ref="BK12:BK18"/>
    <mergeCell ref="BL12:BO12"/>
    <mergeCell ref="B7:AD7"/>
    <mergeCell ref="AN7:AO7"/>
    <mergeCell ref="AW7:AZ7"/>
    <mergeCell ref="BI12:BI18"/>
    <mergeCell ref="A12:C17"/>
    <mergeCell ref="D12:AX12"/>
    <mergeCell ref="AZ12:AZ18"/>
    <mergeCell ref="BA12:BG12"/>
    <mergeCell ref="BH12:BH18"/>
    <mergeCell ref="E15:AB15"/>
    <mergeCell ref="BA15:BC17"/>
    <mergeCell ref="BD15:BE17"/>
    <mergeCell ref="BF15:BF18"/>
  </mergeCells>
  <conditionalFormatting sqref="AY99 AY112 Z101 Z32:Z33 Z35 Z19 AW19:AY19 BM19:BP25 CJ19:CJ25 AC19 DD19:DD25 Z28:Z29 AW28:AY29 BM28:BP29 CJ28:CJ29 AC28:AC29 DD28:DD29 Z90">
    <cfRule type="cellIs" dxfId="555" priority="769" stopIfTrue="1" operator="equal">
      <formula>"Točno!"</formula>
    </cfRule>
  </conditionalFormatting>
  <conditionalFormatting sqref="AX99">
    <cfRule type="cellIs" dxfId="554" priority="768" stopIfTrue="1" operator="equal">
      <formula>"Točno!"</formula>
    </cfRule>
  </conditionalFormatting>
  <conditionalFormatting sqref="AX112">
    <cfRule type="cellIs" dxfId="553" priority="759" stopIfTrue="1" operator="equal">
      <formula>"Točno!"</formula>
    </cfRule>
  </conditionalFormatting>
  <conditionalFormatting sqref="AY109:AY110">
    <cfRule type="cellIs" dxfId="552" priority="760" stopIfTrue="1" operator="equal">
      <formula>"Točno!"</formula>
    </cfRule>
  </conditionalFormatting>
  <conditionalFormatting sqref="AY52">
    <cfRule type="cellIs" dxfId="551" priority="758" stopIfTrue="1" operator="equal">
      <formula>"Točno!"</formula>
    </cfRule>
  </conditionalFormatting>
  <conditionalFormatting sqref="AW109:AW110">
    <cfRule type="cellIs" dxfId="550" priority="762" stopIfTrue="1" operator="equal">
      <formula>"Točno!"</formula>
    </cfRule>
  </conditionalFormatting>
  <conditionalFormatting sqref="AC109:AC110">
    <cfRule type="cellIs" dxfId="549" priority="761" stopIfTrue="1" operator="equal">
      <formula>"Točno!"</formula>
    </cfRule>
  </conditionalFormatting>
  <conditionalFormatting sqref="AY62">
    <cfRule type="cellIs" dxfId="548" priority="748" stopIfTrue="1" operator="equal">
      <formula>"Točno!"</formula>
    </cfRule>
  </conditionalFormatting>
  <conditionalFormatting sqref="AW52">
    <cfRule type="cellIs" dxfId="547" priority="757" stopIfTrue="1" operator="equal">
      <formula>"Točno!"</formula>
    </cfRule>
  </conditionalFormatting>
  <conditionalFormatting sqref="AX109:AX110">
    <cfRule type="cellIs" dxfId="546" priority="754" stopIfTrue="1" operator="equal">
      <formula>"Točno!"</formula>
    </cfRule>
  </conditionalFormatting>
  <conditionalFormatting sqref="AX32">
    <cfRule type="cellIs" dxfId="545" priority="756" stopIfTrue="1" operator="equal">
      <formula>"Točno!"</formula>
    </cfRule>
  </conditionalFormatting>
  <conditionalFormatting sqref="AW62">
    <cfRule type="cellIs" dxfId="544" priority="747" stopIfTrue="1" operator="equal">
      <formula>"Točno!"</formula>
    </cfRule>
  </conditionalFormatting>
  <conditionalFormatting sqref="AX62">
    <cfRule type="cellIs" dxfId="543" priority="746" stopIfTrue="1" operator="equal">
      <formula>"Točno!"</formula>
    </cfRule>
  </conditionalFormatting>
  <conditionalFormatting sqref="AW84">
    <cfRule type="cellIs" dxfId="542" priority="739" stopIfTrue="1" operator="equal">
      <formula>"Točno!"</formula>
    </cfRule>
  </conditionalFormatting>
  <conditionalFormatting sqref="AC84">
    <cfRule type="cellIs" dxfId="541" priority="738" stopIfTrue="1" operator="equal">
      <formula>"Točno!"</formula>
    </cfRule>
  </conditionalFormatting>
  <conditionalFormatting sqref="AY101">
    <cfRule type="cellIs" dxfId="540" priority="735" stopIfTrue="1" operator="equal">
      <formula>"Točno!"</formula>
    </cfRule>
  </conditionalFormatting>
  <conditionalFormatting sqref="AC101">
    <cfRule type="cellIs" dxfId="539" priority="737" stopIfTrue="1" operator="equal">
      <formula>"Točno!"</formula>
    </cfRule>
  </conditionalFormatting>
  <conditionalFormatting sqref="AW101">
    <cfRule type="cellIs" dxfId="538" priority="736" stopIfTrue="1" operator="equal">
      <formula>"Točno!"</formula>
    </cfRule>
  </conditionalFormatting>
  <conditionalFormatting sqref="AX59">
    <cfRule type="cellIs" dxfId="537" priority="725" stopIfTrue="1" operator="equal">
      <formula>"Točno!"</formula>
    </cfRule>
  </conditionalFormatting>
  <conditionalFormatting sqref="AX101">
    <cfRule type="cellIs" dxfId="536" priority="734" stopIfTrue="1" operator="equal">
      <formula>"Točno!"</formula>
    </cfRule>
  </conditionalFormatting>
  <conditionalFormatting sqref="AC52">
    <cfRule type="cellIs" dxfId="535" priority="732" stopIfTrue="1" operator="equal">
      <formula>"Točno!"</formula>
    </cfRule>
  </conditionalFormatting>
  <conditionalFormatting sqref="AY58">
    <cfRule type="cellIs" dxfId="534" priority="731" stopIfTrue="1" operator="equal">
      <formula>"Točno!"</formula>
    </cfRule>
  </conditionalFormatting>
  <conditionalFormatting sqref="AW78">
    <cfRule type="cellIs" dxfId="533" priority="722" stopIfTrue="1" operator="equal">
      <formula>"Točno!"</formula>
    </cfRule>
  </conditionalFormatting>
  <conditionalFormatting sqref="AC33">
    <cfRule type="cellIs" dxfId="532" priority="720" stopIfTrue="1" operator="equal">
      <formula>"Točno!"</formula>
    </cfRule>
  </conditionalFormatting>
  <conditionalFormatting sqref="AC78">
    <cfRule type="cellIs" dxfId="531" priority="721" stopIfTrue="1" operator="equal">
      <formula>"Točno!"</formula>
    </cfRule>
  </conditionalFormatting>
  <conditionalFormatting sqref="AW33">
    <cfRule type="cellIs" dxfId="530" priority="719" stopIfTrue="1" operator="equal">
      <formula>"Točno!"</formula>
    </cfRule>
  </conditionalFormatting>
  <conditionalFormatting sqref="AX35">
    <cfRule type="cellIs" dxfId="529" priority="714" stopIfTrue="1" operator="equal">
      <formula>"Točno!"</formula>
    </cfRule>
  </conditionalFormatting>
  <conditionalFormatting sqref="AW35">
    <cfRule type="cellIs" dxfId="528" priority="716" stopIfTrue="1" operator="equal">
      <formula>"Točno!"</formula>
    </cfRule>
  </conditionalFormatting>
  <conditionalFormatting sqref="AY35">
    <cfRule type="cellIs" dxfId="527" priority="715" stopIfTrue="1" operator="equal">
      <formula>"Točno!"</formula>
    </cfRule>
  </conditionalFormatting>
  <conditionalFormatting sqref="AY33">
    <cfRule type="cellIs" dxfId="526" priority="718" stopIfTrue="1" operator="equal">
      <formula>"Točno!"</formula>
    </cfRule>
  </conditionalFormatting>
  <conditionalFormatting sqref="AY92">
    <cfRule type="cellIs" dxfId="525" priority="666" stopIfTrue="1" operator="equal">
      <formula>"Točno!"</formula>
    </cfRule>
  </conditionalFormatting>
  <conditionalFormatting sqref="AC126">
    <cfRule type="cellIs" dxfId="524" priority="643" stopIfTrue="1" operator="equal">
      <formula>"Točno!"</formula>
    </cfRule>
  </conditionalFormatting>
  <conditionalFormatting sqref="AY132">
    <cfRule type="cellIs" dxfId="523" priority="640" stopIfTrue="1" operator="equal">
      <formula>"Točno!"</formula>
    </cfRule>
  </conditionalFormatting>
  <conditionalFormatting sqref="AX126">
    <cfRule type="cellIs" dxfId="522" priority="641" stopIfTrue="1" operator="equal">
      <formula>"Točno!"</formula>
    </cfRule>
  </conditionalFormatting>
  <conditionalFormatting sqref="AW126">
    <cfRule type="cellIs" dxfId="521" priority="644" stopIfTrue="1" operator="equal">
      <formula>"Točno!"</formula>
    </cfRule>
  </conditionalFormatting>
  <conditionalFormatting sqref="AY134">
    <cfRule type="cellIs" dxfId="520" priority="636" stopIfTrue="1" operator="equal">
      <formula>"Točno!"</formula>
    </cfRule>
  </conditionalFormatting>
  <conditionalFormatting sqref="AY126">
    <cfRule type="cellIs" dxfId="519" priority="642" stopIfTrue="1" operator="equal">
      <formula>"Točno!"</formula>
    </cfRule>
  </conditionalFormatting>
  <conditionalFormatting sqref="AC134">
    <cfRule type="cellIs" dxfId="518" priority="633" stopIfTrue="1" operator="equal">
      <formula>"Točno!"</formula>
    </cfRule>
  </conditionalFormatting>
  <conditionalFormatting sqref="AX134">
    <cfRule type="cellIs" dxfId="517" priority="634" stopIfTrue="1" operator="equal">
      <formula>"Točno!"</formula>
    </cfRule>
  </conditionalFormatting>
  <conditionalFormatting sqref="AY113 AY116">
    <cfRule type="cellIs" dxfId="516" priority="628" stopIfTrue="1" operator="equal">
      <formula>"Točno!"</formula>
    </cfRule>
  </conditionalFormatting>
  <conditionalFormatting sqref="AX113 AX116">
    <cfRule type="cellIs" dxfId="515" priority="626" stopIfTrue="1" operator="equal">
      <formula>"Točno!"</formula>
    </cfRule>
  </conditionalFormatting>
  <conditionalFormatting sqref="AW113 AW116">
    <cfRule type="cellIs" dxfId="514" priority="627" stopIfTrue="1" operator="equal">
      <formula>"Točno!"</formula>
    </cfRule>
  </conditionalFormatting>
  <conditionalFormatting sqref="AC113 AC116">
    <cfRule type="cellIs" dxfId="513" priority="629" stopIfTrue="1" operator="equal">
      <formula>"Točno!"</formula>
    </cfRule>
  </conditionalFormatting>
  <conditionalFormatting sqref="AW88">
    <cfRule type="cellIs" dxfId="512" priority="593" stopIfTrue="1" operator="equal">
      <formula>"Točno!"</formula>
    </cfRule>
  </conditionalFormatting>
  <conditionalFormatting sqref="AY88">
    <cfRule type="cellIs" dxfId="511" priority="592" stopIfTrue="1" operator="equal">
      <formula>"Točno!"</formula>
    </cfRule>
  </conditionalFormatting>
  <conditionalFormatting sqref="AX88">
    <cfRule type="cellIs" dxfId="510" priority="591" stopIfTrue="1" operator="equal">
      <formula>"Točno!"</formula>
    </cfRule>
  </conditionalFormatting>
  <conditionalFormatting sqref="AW90">
    <cfRule type="cellIs" dxfId="509" priority="613" stopIfTrue="1" operator="equal">
      <formula>"Točno!"</formula>
    </cfRule>
  </conditionalFormatting>
  <conditionalFormatting sqref="AC88">
    <cfRule type="cellIs" dxfId="508" priority="590" stopIfTrue="1" operator="equal">
      <formula>"Točno!"</formula>
    </cfRule>
  </conditionalFormatting>
  <conditionalFormatting sqref="AY117">
    <cfRule type="cellIs" dxfId="507" priority="605" stopIfTrue="1" operator="equal">
      <formula>"Točno!"</formula>
    </cfRule>
  </conditionalFormatting>
  <conditionalFormatting sqref="AW117">
    <cfRule type="cellIs" dxfId="506" priority="604" stopIfTrue="1" operator="equal">
      <formula>"Točno!"</formula>
    </cfRule>
  </conditionalFormatting>
  <conditionalFormatting sqref="AC117">
    <cfRule type="cellIs" dxfId="505" priority="603" stopIfTrue="1" operator="equal">
      <formula>"Točno!"</formula>
    </cfRule>
  </conditionalFormatting>
  <conditionalFormatting sqref="AX117">
    <cfRule type="cellIs" dxfId="504" priority="602" stopIfTrue="1" operator="equal">
      <formula>"Točno!"</formula>
    </cfRule>
  </conditionalFormatting>
  <conditionalFormatting sqref="BM84:BP84">
    <cfRule type="cellIs" dxfId="503" priority="552" stopIfTrue="1" operator="equal">
      <formula>"Točno!"</formula>
    </cfRule>
  </conditionalFormatting>
  <conditionalFormatting sqref="BM79:BP79">
    <cfRule type="cellIs" dxfId="502" priority="553" stopIfTrue="1" operator="equal">
      <formula>"Točno!"</formula>
    </cfRule>
  </conditionalFormatting>
  <conditionalFormatting sqref="AW94">
    <cfRule type="cellIs" dxfId="501" priority="585" stopIfTrue="1" operator="equal">
      <formula>"Točno!"</formula>
    </cfRule>
  </conditionalFormatting>
  <conditionalFormatting sqref="CJ33">
    <cfRule type="cellIs" dxfId="500" priority="543" stopIfTrue="1" operator="equal">
      <formula>"Točno!"</formula>
    </cfRule>
  </conditionalFormatting>
  <conditionalFormatting sqref="CJ32">
    <cfRule type="cellIs" dxfId="499" priority="544" stopIfTrue="1" operator="equal">
      <formula>"Točno!"</formula>
    </cfRule>
  </conditionalFormatting>
  <conditionalFormatting sqref="BM71:BP71">
    <cfRule type="cellIs" dxfId="498" priority="550" stopIfTrue="1" operator="equal">
      <formula>"Točno!"</formula>
    </cfRule>
  </conditionalFormatting>
  <conditionalFormatting sqref="BM82:BP82">
    <cfRule type="cellIs" dxfId="497" priority="554" stopIfTrue="1" operator="equal">
      <formula>"Točno!"</formula>
    </cfRule>
  </conditionalFormatting>
  <conditionalFormatting sqref="AC94">
    <cfRule type="cellIs" dxfId="496" priority="582" stopIfTrue="1" operator="equal">
      <formula>"Točno!"</formula>
    </cfRule>
  </conditionalFormatting>
  <conditionalFormatting sqref="AX94">
    <cfRule type="cellIs" dxfId="495" priority="583" stopIfTrue="1" operator="equal">
      <formula>"Točno!"</formula>
    </cfRule>
  </conditionalFormatting>
  <conditionalFormatting sqref="AY94">
    <cfRule type="cellIs" dxfId="494" priority="584" stopIfTrue="1" operator="equal">
      <formula>"Točno!"</formula>
    </cfRule>
  </conditionalFormatting>
  <conditionalFormatting sqref="AW119">
    <cfRule type="cellIs" dxfId="493" priority="576" stopIfTrue="1" operator="equal">
      <formula>"Točno!"</formula>
    </cfRule>
  </conditionalFormatting>
  <conditionalFormatting sqref="AY119">
    <cfRule type="cellIs" dxfId="492" priority="575" stopIfTrue="1" operator="equal">
      <formula>"Točno!"</formula>
    </cfRule>
  </conditionalFormatting>
  <conditionalFormatting sqref="BM33:BP33">
    <cfRule type="cellIs" dxfId="491" priority="568" stopIfTrue="1" operator="equal">
      <formula>"Točno!"</formula>
    </cfRule>
  </conditionalFormatting>
  <conditionalFormatting sqref="AX119">
    <cfRule type="cellIs" dxfId="490" priority="574" stopIfTrue="1" operator="equal">
      <formula>"Točno!"</formula>
    </cfRule>
  </conditionalFormatting>
  <conditionalFormatting sqref="BM35:BP35">
    <cfRule type="cellIs" dxfId="489" priority="567" stopIfTrue="1" operator="equal">
      <formula>"Točno!"</formula>
    </cfRule>
  </conditionalFormatting>
  <conditionalFormatting sqref="BM32:BP32">
    <cfRule type="cellIs" dxfId="488" priority="569" stopIfTrue="1" operator="equal">
      <formula>"Točno!"</formula>
    </cfRule>
  </conditionalFormatting>
  <conditionalFormatting sqref="CJ35">
    <cfRule type="cellIs" dxfId="487" priority="542" stopIfTrue="1" operator="equal">
      <formula>"Točno!"</formula>
    </cfRule>
  </conditionalFormatting>
  <conditionalFormatting sqref="BP58">
    <cfRule type="cellIs" dxfId="486" priority="548" stopIfTrue="1" operator="equal">
      <formula>"Točno!"</formula>
    </cfRule>
  </conditionalFormatting>
  <conditionalFormatting sqref="BM52:BP52">
    <cfRule type="cellIs" dxfId="485" priority="546" stopIfTrue="1" operator="equal">
      <formula>"Točno!"</formula>
    </cfRule>
  </conditionalFormatting>
  <conditionalFormatting sqref="BM78:BO78">
    <cfRule type="cellIs" dxfId="484" priority="545" stopIfTrue="1" operator="equal">
      <formula>"Točno!"</formula>
    </cfRule>
  </conditionalFormatting>
  <conditionalFormatting sqref="CJ58">
    <cfRule type="cellIs" dxfId="483" priority="526" stopIfTrue="1" operator="equal">
      <formula>"Točno!"</formula>
    </cfRule>
  </conditionalFormatting>
  <conditionalFormatting sqref="CJ82">
    <cfRule type="cellIs" dxfId="482" priority="532" stopIfTrue="1" operator="equal">
      <formula>"Točno!"</formula>
    </cfRule>
  </conditionalFormatting>
  <conditionalFormatting sqref="DD33">
    <cfRule type="cellIs" dxfId="481" priority="522" stopIfTrue="1" operator="equal">
      <formula>"Točno!"</formula>
    </cfRule>
  </conditionalFormatting>
  <conditionalFormatting sqref="CJ79">
    <cfRule type="cellIs" dxfId="480" priority="531" stopIfTrue="1" operator="equal">
      <formula>"Točno!"</formula>
    </cfRule>
  </conditionalFormatting>
  <conditionalFormatting sqref="DD84">
    <cfRule type="cellIs" dxfId="479" priority="509" stopIfTrue="1" operator="equal">
      <formula>"Točno!"</formula>
    </cfRule>
  </conditionalFormatting>
  <conditionalFormatting sqref="CJ84">
    <cfRule type="cellIs" dxfId="478" priority="530" stopIfTrue="1" operator="equal">
      <formula>"Točno!"</formula>
    </cfRule>
  </conditionalFormatting>
  <conditionalFormatting sqref="DD79">
    <cfRule type="cellIs" dxfId="477" priority="510" stopIfTrue="1" operator="equal">
      <formula>"Točno!"</formula>
    </cfRule>
  </conditionalFormatting>
  <conditionalFormatting sqref="Z78:Z79 Z82">
    <cfRule type="cellIs" dxfId="476" priority="491" stopIfTrue="1" operator="equal">
      <formula>"Točno!"</formula>
    </cfRule>
  </conditionalFormatting>
  <conditionalFormatting sqref="DD58">
    <cfRule type="cellIs" dxfId="475" priority="505" stopIfTrue="1" operator="equal">
      <formula>"Točno!"</formula>
    </cfRule>
  </conditionalFormatting>
  <conditionalFormatting sqref="DD71">
    <cfRule type="cellIs" dxfId="474" priority="507" stopIfTrue="1" operator="equal">
      <formula>"Točno!"</formula>
    </cfRule>
  </conditionalFormatting>
  <conditionalFormatting sqref="Z109:Z110">
    <cfRule type="cellIs" dxfId="473" priority="502" stopIfTrue="1" operator="equal">
      <formula>"Točno!"</formula>
    </cfRule>
  </conditionalFormatting>
  <conditionalFormatting sqref="DD52">
    <cfRule type="cellIs" dxfId="472" priority="503" stopIfTrue="1" operator="equal">
      <formula>"Točno!"</formula>
    </cfRule>
  </conditionalFormatting>
  <conditionalFormatting sqref="Z113">
    <cfRule type="cellIs" dxfId="471" priority="500" stopIfTrue="1" operator="equal">
      <formula>"Točno!"</formula>
    </cfRule>
  </conditionalFormatting>
  <conditionalFormatting sqref="AC69">
    <cfRule type="cellIs" dxfId="470" priority="476" stopIfTrue="1" operator="equal">
      <formula>"Točno!"</formula>
    </cfRule>
  </conditionalFormatting>
  <conditionalFormatting sqref="Z119">
    <cfRule type="cellIs" dxfId="469" priority="497" stopIfTrue="1" operator="equal">
      <formula>"Točno!"</formula>
    </cfRule>
  </conditionalFormatting>
  <conditionalFormatting sqref="Z94">
    <cfRule type="cellIs" dxfId="468" priority="495" stopIfTrue="1" operator="equal">
      <formula>"Točno!"</formula>
    </cfRule>
  </conditionalFormatting>
  <conditionalFormatting sqref="Z84">
    <cfRule type="cellIs" dxfId="467" priority="492" stopIfTrue="1" operator="equal">
      <formula>"Točno!"</formula>
    </cfRule>
  </conditionalFormatting>
  <conditionalFormatting sqref="Z88">
    <cfRule type="cellIs" dxfId="466" priority="493" stopIfTrue="1" operator="equal">
      <formula>"Točno!"</formula>
    </cfRule>
  </conditionalFormatting>
  <conditionalFormatting sqref="AY61">
    <cfRule type="cellIs" dxfId="465" priority="473" stopIfTrue="1" operator="equal">
      <formula>"Točno!"</formula>
    </cfRule>
  </conditionalFormatting>
  <conditionalFormatting sqref="Z137">
    <cfRule type="cellIs" dxfId="464" priority="456" stopIfTrue="1" operator="equal">
      <formula>"Točno!"</formula>
    </cfRule>
  </conditionalFormatting>
  <conditionalFormatting sqref="AY69">
    <cfRule type="cellIs" dxfId="463" priority="478" stopIfTrue="1" operator="equal">
      <formula>"Točno!"</formula>
    </cfRule>
  </conditionalFormatting>
  <conditionalFormatting sqref="Z58">
    <cfRule type="cellIs" dxfId="462" priority="487" stopIfTrue="1" operator="equal">
      <formula>"Točno!"</formula>
    </cfRule>
  </conditionalFormatting>
  <conditionalFormatting sqref="Z52">
    <cfRule type="cellIs" dxfId="461" priority="485" stopIfTrue="1" operator="equal">
      <formula>"Točno!"</formula>
    </cfRule>
  </conditionalFormatting>
  <conditionalFormatting sqref="AC35">
    <cfRule type="cellIs" dxfId="460" priority="482" stopIfTrue="1" operator="equal">
      <formula>"Točno!"</formula>
    </cfRule>
  </conditionalFormatting>
  <conditionalFormatting sqref="AX61">
    <cfRule type="cellIs" dxfId="459" priority="471" stopIfTrue="1" operator="equal">
      <formula>"Točno!"</formula>
    </cfRule>
  </conditionalFormatting>
  <conditionalFormatting sqref="AX69">
    <cfRule type="cellIs" dxfId="458" priority="477" stopIfTrue="1" operator="equal">
      <formula>"Točno!"</formula>
    </cfRule>
  </conditionalFormatting>
  <conditionalFormatting sqref="AW69">
    <cfRule type="cellIs" dxfId="457" priority="479" stopIfTrue="1" operator="equal">
      <formula>"Točno!"</formula>
    </cfRule>
  </conditionalFormatting>
  <conditionalFormatting sqref="AX84">
    <cfRule type="cellIs" dxfId="456" priority="465" stopIfTrue="1" operator="equal">
      <formula>"Točno!"</formula>
    </cfRule>
  </conditionalFormatting>
  <conditionalFormatting sqref="BN69:BO69">
    <cfRule type="cellIs" dxfId="455" priority="466" stopIfTrue="1" operator="equal">
      <formula>"Točno!"</formula>
    </cfRule>
  </conditionalFormatting>
  <conditionalFormatting sqref="AC61">
    <cfRule type="cellIs" dxfId="454" priority="474" stopIfTrue="1" operator="equal">
      <formula>"Točno!"</formula>
    </cfRule>
  </conditionalFormatting>
  <conditionalFormatting sqref="Z69">
    <cfRule type="cellIs" dxfId="453" priority="475" stopIfTrue="1" operator="equal">
      <formula>"Točno!"</formula>
    </cfRule>
  </conditionalFormatting>
  <conditionalFormatting sqref="AW61">
    <cfRule type="cellIs" dxfId="452" priority="472" stopIfTrue="1" operator="equal">
      <formula>"Točno!"</formula>
    </cfRule>
  </conditionalFormatting>
  <conditionalFormatting sqref="Z132">
    <cfRule type="cellIs" dxfId="451" priority="461" stopIfTrue="1" operator="equal">
      <formula>"Točno!"</formula>
    </cfRule>
  </conditionalFormatting>
  <conditionalFormatting sqref="BM61:BP61">
    <cfRule type="cellIs" dxfId="450" priority="470" stopIfTrue="1" operator="equal">
      <formula>"Točno!"</formula>
    </cfRule>
  </conditionalFormatting>
  <conditionalFormatting sqref="CJ61">
    <cfRule type="cellIs" dxfId="449" priority="469" stopIfTrue="1" operator="equal">
      <formula>"Točno!"</formula>
    </cfRule>
  </conditionalFormatting>
  <conditionalFormatting sqref="DD61">
    <cfRule type="cellIs" dxfId="448" priority="468" stopIfTrue="1" operator="equal">
      <formula>"Točno!"</formula>
    </cfRule>
  </conditionalFormatting>
  <conditionalFormatting sqref="Z61">
    <cfRule type="cellIs" dxfId="447" priority="467" stopIfTrue="1" operator="equal">
      <formula>"Točno!"</formula>
    </cfRule>
  </conditionalFormatting>
  <conditionalFormatting sqref="AX137">
    <cfRule type="cellIs" dxfId="446" priority="458" stopIfTrue="1" operator="equal">
      <formula>"Točno!"</formula>
    </cfRule>
  </conditionalFormatting>
  <conditionalFormatting sqref="AW103:AY105 AX52 AC112 AW112 AC87 AW87:AY87 AW53:AY53 AC53 AC56 AW56:AY56 AC103:AC105 AC71 AW71:AY71">
    <cfRule type="cellIs" dxfId="445" priority="784" stopIfTrue="1" operator="equal">
      <formula>"Točno!"</formula>
    </cfRule>
  </conditionalFormatting>
  <conditionalFormatting sqref="AC32">
    <cfRule type="cellIs" dxfId="444" priority="781" stopIfTrue="1" operator="equal">
      <formula>"Točno!"</formula>
    </cfRule>
  </conditionalFormatting>
  <conditionalFormatting sqref="AY136">
    <cfRule type="cellIs" dxfId="443" priority="774" stopIfTrue="1" operator="equal">
      <formula>"Točno!"</formula>
    </cfRule>
  </conditionalFormatting>
  <conditionalFormatting sqref="AC130:AC131">
    <cfRule type="cellIs" dxfId="442" priority="778" stopIfTrue="1" operator="equal">
      <formula>"Točno!"</formula>
    </cfRule>
  </conditionalFormatting>
  <conditionalFormatting sqref="AY32">
    <cfRule type="cellIs" dxfId="441" priority="779" stopIfTrue="1" operator="equal">
      <formula>"Točno!"</formula>
    </cfRule>
  </conditionalFormatting>
  <conditionalFormatting sqref="AW32">
    <cfRule type="cellIs" dxfId="440" priority="780" stopIfTrue="1" operator="equal">
      <formula>"Točno!"</formula>
    </cfRule>
  </conditionalFormatting>
  <conditionalFormatting sqref="AW99">
    <cfRule type="cellIs" dxfId="439" priority="771" stopIfTrue="1" operator="equal">
      <formula>"Točno!"</formula>
    </cfRule>
  </conditionalFormatting>
  <conditionalFormatting sqref="AW136">
    <cfRule type="cellIs" dxfId="438" priority="773" stopIfTrue="1" operator="equal">
      <formula>"Točno!"</formula>
    </cfRule>
  </conditionalFormatting>
  <conditionalFormatting sqref="AX130:AY131">
    <cfRule type="cellIs" dxfId="437" priority="777" stopIfTrue="1" operator="equal">
      <formula>"Točno!"</formula>
    </cfRule>
  </conditionalFormatting>
  <conditionalFormatting sqref="AC99">
    <cfRule type="cellIs" dxfId="436" priority="770" stopIfTrue="1" operator="equal">
      <formula>"Točno!"</formula>
    </cfRule>
  </conditionalFormatting>
  <conditionalFormatting sqref="AW130:AW131">
    <cfRule type="cellIs" dxfId="435" priority="776" stopIfTrue="1" operator="equal">
      <formula>"Točno!"</formula>
    </cfRule>
  </conditionalFormatting>
  <conditionalFormatting sqref="AX136">
    <cfRule type="cellIs" dxfId="434" priority="772" stopIfTrue="1" operator="equal">
      <formula>"Točno!"</formula>
    </cfRule>
  </conditionalFormatting>
  <conditionalFormatting sqref="AX78">
    <cfRule type="cellIs" dxfId="433" priority="724" stopIfTrue="1" operator="equal">
      <formula>"Točno!"</formula>
    </cfRule>
  </conditionalFormatting>
  <conditionalFormatting sqref="AY84">
    <cfRule type="cellIs" dxfId="432" priority="740" stopIfTrue="1" operator="equal">
      <formula>"Točno!"</formula>
    </cfRule>
  </conditionalFormatting>
  <conditionalFormatting sqref="AY78">
    <cfRule type="cellIs" dxfId="431" priority="723" stopIfTrue="1" operator="equal">
      <formula>"Točno!"</formula>
    </cfRule>
  </conditionalFormatting>
  <conditionalFormatting sqref="AC62">
    <cfRule type="cellIs" dxfId="430" priority="749" stopIfTrue="1" operator="equal">
      <formula>"Točno!"</formula>
    </cfRule>
  </conditionalFormatting>
  <conditionalFormatting sqref="AW58">
    <cfRule type="cellIs" dxfId="429" priority="730" stopIfTrue="1" operator="equal">
      <formula>"Točno!"</formula>
    </cfRule>
  </conditionalFormatting>
  <conditionalFormatting sqref="AX58">
    <cfRule type="cellIs" dxfId="428" priority="729" stopIfTrue="1" operator="equal">
      <formula>"Točno!"</formula>
    </cfRule>
  </conditionalFormatting>
  <conditionalFormatting sqref="AX33">
    <cfRule type="cellIs" dxfId="427" priority="717" stopIfTrue="1" operator="equal">
      <formula>"Točno!"</formula>
    </cfRule>
  </conditionalFormatting>
  <conditionalFormatting sqref="AC59">
    <cfRule type="cellIs" dxfId="426" priority="728" stopIfTrue="1" operator="equal">
      <formula>"Točno!"</formula>
    </cfRule>
  </conditionalFormatting>
  <conditionalFormatting sqref="AY59">
    <cfRule type="cellIs" dxfId="425" priority="727" stopIfTrue="1" operator="equal">
      <formula>"Točno!"</formula>
    </cfRule>
  </conditionalFormatting>
  <conditionalFormatting sqref="AW59">
    <cfRule type="cellIs" dxfId="424" priority="726" stopIfTrue="1" operator="equal">
      <formula>"Točno!"</formula>
    </cfRule>
  </conditionalFormatting>
  <conditionalFormatting sqref="AW75">
    <cfRule type="cellIs" dxfId="423" priority="679" stopIfTrue="1" operator="equal">
      <formula>"Točno!"</formula>
    </cfRule>
  </conditionalFormatting>
  <conditionalFormatting sqref="AX75">
    <cfRule type="cellIs" dxfId="422" priority="678" stopIfTrue="1" operator="equal">
      <formula>"Točno!"</formula>
    </cfRule>
  </conditionalFormatting>
  <conditionalFormatting sqref="AC75">
    <cfRule type="cellIs" dxfId="421" priority="681" stopIfTrue="1" operator="equal">
      <formula>"Točno!"</formula>
    </cfRule>
  </conditionalFormatting>
  <conditionalFormatting sqref="AY75">
    <cfRule type="cellIs" dxfId="420" priority="680" stopIfTrue="1" operator="equal">
      <formula>"Točno!"</formula>
    </cfRule>
  </conditionalFormatting>
  <conditionalFormatting sqref="AX82">
    <cfRule type="cellIs" dxfId="419" priority="677" stopIfTrue="1" operator="equal">
      <formula>"Točno!"</formula>
    </cfRule>
  </conditionalFormatting>
  <conditionalFormatting sqref="AC82">
    <cfRule type="cellIs" dxfId="418" priority="674" stopIfTrue="1" operator="equal">
      <formula>"Točno!"</formula>
    </cfRule>
  </conditionalFormatting>
  <conditionalFormatting sqref="AY82">
    <cfRule type="cellIs" dxfId="417" priority="676" stopIfTrue="1" operator="equal">
      <formula>"Točno!"</formula>
    </cfRule>
  </conditionalFormatting>
  <conditionalFormatting sqref="AW82">
    <cfRule type="cellIs" dxfId="416" priority="675" stopIfTrue="1" operator="equal">
      <formula>"Točno!"</formula>
    </cfRule>
  </conditionalFormatting>
  <conditionalFormatting sqref="AX92">
    <cfRule type="cellIs" dxfId="415" priority="669" stopIfTrue="1" operator="equal">
      <formula>"Točno!"</formula>
    </cfRule>
  </conditionalFormatting>
  <conditionalFormatting sqref="AW79">
    <cfRule type="cellIs" dxfId="414" priority="671" stopIfTrue="1" operator="equal">
      <formula>"Točno!"</formula>
    </cfRule>
  </conditionalFormatting>
  <conditionalFormatting sqref="AC79">
    <cfRule type="cellIs" dxfId="413" priority="670" stopIfTrue="1" operator="equal">
      <formula>"Točno!"</formula>
    </cfRule>
  </conditionalFormatting>
  <conditionalFormatting sqref="AY79">
    <cfRule type="cellIs" dxfId="412" priority="672" stopIfTrue="1" operator="equal">
      <formula>"Točno!"</formula>
    </cfRule>
  </conditionalFormatting>
  <conditionalFormatting sqref="AX79">
    <cfRule type="cellIs" dxfId="411" priority="673" stopIfTrue="1" operator="equal">
      <formula>"Točno!"</formula>
    </cfRule>
  </conditionalFormatting>
  <conditionalFormatting sqref="AC58">
    <cfRule type="cellIs" dxfId="410" priority="662" stopIfTrue="1" operator="equal">
      <formula>"Točno!"</formula>
    </cfRule>
  </conditionalFormatting>
  <conditionalFormatting sqref="AW92">
    <cfRule type="cellIs" dxfId="409" priority="668" stopIfTrue="1" operator="equal">
      <formula>"Točno!"</formula>
    </cfRule>
  </conditionalFormatting>
  <conditionalFormatting sqref="AC92">
    <cfRule type="cellIs" dxfId="408" priority="667" stopIfTrue="1" operator="equal">
      <formula>"Točno!"</formula>
    </cfRule>
  </conditionalFormatting>
  <conditionalFormatting sqref="AW134">
    <cfRule type="cellIs" dxfId="407" priority="635" stopIfTrue="1" operator="equal">
      <formula>"Točno!"</formula>
    </cfRule>
  </conditionalFormatting>
  <conditionalFormatting sqref="AC132">
    <cfRule type="cellIs" dxfId="406" priority="637" stopIfTrue="1" operator="equal">
      <formula>"Točno!"</formula>
    </cfRule>
  </conditionalFormatting>
  <conditionalFormatting sqref="AW132">
    <cfRule type="cellIs" dxfId="405" priority="639" stopIfTrue="1" operator="equal">
      <formula>"Točno!"</formula>
    </cfRule>
  </conditionalFormatting>
  <conditionalFormatting sqref="AX132">
    <cfRule type="cellIs" dxfId="404" priority="638" stopIfTrue="1" operator="equal">
      <formula>"Točno!"</formula>
    </cfRule>
  </conditionalFormatting>
  <conditionalFormatting sqref="AC90">
    <cfRule type="cellIs" dxfId="403" priority="610" stopIfTrue="1" operator="equal">
      <formula>"Točno!"</formula>
    </cfRule>
  </conditionalFormatting>
  <conditionalFormatting sqref="AX90">
    <cfRule type="cellIs" dxfId="402" priority="611" stopIfTrue="1" operator="equal">
      <formula>"Točno!"</formula>
    </cfRule>
  </conditionalFormatting>
  <conditionalFormatting sqref="AY90">
    <cfRule type="cellIs" dxfId="401" priority="612" stopIfTrue="1" operator="equal">
      <formula>"Točno!"</formula>
    </cfRule>
  </conditionalFormatting>
  <conditionalFormatting sqref="AC119">
    <cfRule type="cellIs" dxfId="400" priority="577" stopIfTrue="1" operator="equal">
      <formula>"Točno!"</formula>
    </cfRule>
  </conditionalFormatting>
  <conditionalFormatting sqref="CJ52">
    <cfRule type="cellIs" dxfId="399" priority="524" stopIfTrue="1" operator="equal">
      <formula>"Točno!"</formula>
    </cfRule>
  </conditionalFormatting>
  <conditionalFormatting sqref="CJ71">
    <cfRule type="cellIs" dxfId="398" priority="528" stopIfTrue="1" operator="equal">
      <formula>"Točno!"</formula>
    </cfRule>
  </conditionalFormatting>
  <conditionalFormatting sqref="DD35">
    <cfRule type="cellIs" dxfId="397" priority="521" stopIfTrue="1" operator="equal">
      <formula>"Točno!"</formula>
    </cfRule>
  </conditionalFormatting>
  <conditionalFormatting sqref="DD32">
    <cfRule type="cellIs" dxfId="396" priority="523" stopIfTrue="1" operator="equal">
      <formula>"Točno!"</formula>
    </cfRule>
  </conditionalFormatting>
  <conditionalFormatting sqref="DD82">
    <cfRule type="cellIs" dxfId="395" priority="511" stopIfTrue="1" operator="equal">
      <formula>"Točno!"</formula>
    </cfRule>
  </conditionalFormatting>
  <conditionalFormatting sqref="AC136">
    <cfRule type="cellIs" dxfId="394" priority="464" stopIfTrue="1" operator="equal">
      <formula>"Točno!"</formula>
    </cfRule>
  </conditionalFormatting>
  <conditionalFormatting sqref="Z136">
    <cfRule type="cellIs" dxfId="393" priority="463" stopIfTrue="1" operator="equal">
      <formula>"Točno!"</formula>
    </cfRule>
  </conditionalFormatting>
  <conditionalFormatting sqref="Z134">
    <cfRule type="cellIs" dxfId="392" priority="462" stopIfTrue="1" operator="equal">
      <formula>"Točno!"</formula>
    </cfRule>
  </conditionalFormatting>
  <conditionalFormatting sqref="AY137">
    <cfRule type="cellIs" dxfId="391" priority="460" stopIfTrue="1" operator="equal">
      <formula>"Točno!"</formula>
    </cfRule>
  </conditionalFormatting>
  <conditionalFormatting sqref="AC137">
    <cfRule type="cellIs" dxfId="390" priority="457" stopIfTrue="1" operator="equal">
      <formula>"Točno!"</formula>
    </cfRule>
  </conditionalFormatting>
  <conditionalFormatting sqref="AW137">
    <cfRule type="cellIs" dxfId="389" priority="459" stopIfTrue="1" operator="equal">
      <formula>"Točno!"</formula>
    </cfRule>
  </conditionalFormatting>
  <conditionalFormatting sqref="AX138">
    <cfRule type="cellIs" dxfId="388" priority="453" stopIfTrue="1" operator="equal">
      <formula>"Točno!"</formula>
    </cfRule>
  </conditionalFormatting>
  <conditionalFormatting sqref="AX139">
    <cfRule type="cellIs" dxfId="387" priority="448" stopIfTrue="1" operator="equal">
      <formula>"Točno!"</formula>
    </cfRule>
  </conditionalFormatting>
  <conditionalFormatting sqref="AY138">
    <cfRule type="cellIs" dxfId="386" priority="455" stopIfTrue="1" operator="equal">
      <formula>"Točno!"</formula>
    </cfRule>
  </conditionalFormatting>
  <conditionalFormatting sqref="AC138">
    <cfRule type="cellIs" dxfId="385" priority="452" stopIfTrue="1" operator="equal">
      <formula>"Točno!"</formula>
    </cfRule>
  </conditionalFormatting>
  <conditionalFormatting sqref="AW138">
    <cfRule type="cellIs" dxfId="384" priority="454" stopIfTrue="1" operator="equal">
      <formula>"Točno!"</formula>
    </cfRule>
  </conditionalFormatting>
  <conditionalFormatting sqref="AX140">
    <cfRule type="cellIs" dxfId="383" priority="443" stopIfTrue="1" operator="equal">
      <formula>"Točno!"</formula>
    </cfRule>
  </conditionalFormatting>
  <conditionalFormatting sqref="Z138">
    <cfRule type="cellIs" dxfId="382" priority="451" stopIfTrue="1" operator="equal">
      <formula>"Točno!"</formula>
    </cfRule>
  </conditionalFormatting>
  <conditionalFormatting sqref="AY139">
    <cfRule type="cellIs" dxfId="381" priority="450" stopIfTrue="1" operator="equal">
      <formula>"Točno!"</formula>
    </cfRule>
  </conditionalFormatting>
  <conditionalFormatting sqref="AC139">
    <cfRule type="cellIs" dxfId="380" priority="447" stopIfTrue="1" operator="equal">
      <formula>"Točno!"</formula>
    </cfRule>
  </conditionalFormatting>
  <conditionalFormatting sqref="AW139">
    <cfRule type="cellIs" dxfId="379" priority="449" stopIfTrue="1" operator="equal">
      <formula>"Točno!"</formula>
    </cfRule>
  </conditionalFormatting>
  <conditionalFormatting sqref="Z139">
    <cfRule type="cellIs" dxfId="378" priority="446" stopIfTrue="1" operator="equal">
      <formula>"Točno!"</formula>
    </cfRule>
  </conditionalFormatting>
  <conditionalFormatting sqref="AY140">
    <cfRule type="cellIs" dxfId="377" priority="445" stopIfTrue="1" operator="equal">
      <formula>"Točno!"</formula>
    </cfRule>
  </conditionalFormatting>
  <conditionalFormatting sqref="AC140">
    <cfRule type="cellIs" dxfId="376" priority="442" stopIfTrue="1" operator="equal">
      <formula>"Točno!"</formula>
    </cfRule>
  </conditionalFormatting>
  <conditionalFormatting sqref="AW140">
    <cfRule type="cellIs" dxfId="375" priority="444" stopIfTrue="1" operator="equal">
      <formula>"Točno!"</formula>
    </cfRule>
  </conditionalFormatting>
  <conditionalFormatting sqref="Z140">
    <cfRule type="cellIs" dxfId="374" priority="441" stopIfTrue="1" operator="equal">
      <formula>"Točno!"</formula>
    </cfRule>
  </conditionalFormatting>
  <conditionalFormatting sqref="AY141">
    <cfRule type="cellIs" dxfId="373" priority="440" stopIfTrue="1" operator="equal">
      <formula>"Točno!"</formula>
    </cfRule>
  </conditionalFormatting>
  <conditionalFormatting sqref="AC141">
    <cfRule type="cellIs" dxfId="372" priority="437" stopIfTrue="1" operator="equal">
      <formula>"Točno!"</formula>
    </cfRule>
  </conditionalFormatting>
  <conditionalFormatting sqref="AW141">
    <cfRule type="cellIs" dxfId="371" priority="439" stopIfTrue="1" operator="equal">
      <formula>"Točno!"</formula>
    </cfRule>
  </conditionalFormatting>
  <conditionalFormatting sqref="AX141">
    <cfRule type="cellIs" dxfId="370" priority="438" stopIfTrue="1" operator="equal">
      <formula>"Točno!"</formula>
    </cfRule>
  </conditionalFormatting>
  <conditionalFormatting sqref="Z141">
    <cfRule type="cellIs" dxfId="369" priority="436" stopIfTrue="1" operator="equal">
      <formula>"Točno!"</formula>
    </cfRule>
  </conditionalFormatting>
  <conditionalFormatting sqref="AY142">
    <cfRule type="cellIs" dxfId="368" priority="435" stopIfTrue="1" operator="equal">
      <formula>"Točno!"</formula>
    </cfRule>
  </conditionalFormatting>
  <conditionalFormatting sqref="AC142">
    <cfRule type="cellIs" dxfId="367" priority="432" stopIfTrue="1" operator="equal">
      <formula>"Točno!"</formula>
    </cfRule>
  </conditionalFormatting>
  <conditionalFormatting sqref="AW142">
    <cfRule type="cellIs" dxfId="366" priority="434" stopIfTrue="1" operator="equal">
      <formula>"Točno!"</formula>
    </cfRule>
  </conditionalFormatting>
  <conditionalFormatting sqref="AX142">
    <cfRule type="cellIs" dxfId="365" priority="433" stopIfTrue="1" operator="equal">
      <formula>"Točno!"</formula>
    </cfRule>
  </conditionalFormatting>
  <conditionalFormatting sqref="Z142">
    <cfRule type="cellIs" dxfId="364" priority="431" stopIfTrue="1" operator="equal">
      <formula>"Točno!"</formula>
    </cfRule>
  </conditionalFormatting>
  <conditionalFormatting sqref="AY143">
    <cfRule type="cellIs" dxfId="363" priority="430" stopIfTrue="1" operator="equal">
      <formula>"Točno!"</formula>
    </cfRule>
  </conditionalFormatting>
  <conditionalFormatting sqref="AC143">
    <cfRule type="cellIs" dxfId="362" priority="427" stopIfTrue="1" operator="equal">
      <formula>"Točno!"</formula>
    </cfRule>
  </conditionalFormatting>
  <conditionalFormatting sqref="AW143">
    <cfRule type="cellIs" dxfId="361" priority="429" stopIfTrue="1" operator="equal">
      <formula>"Točno!"</formula>
    </cfRule>
  </conditionalFormatting>
  <conditionalFormatting sqref="AX143">
    <cfRule type="cellIs" dxfId="360" priority="428" stopIfTrue="1" operator="equal">
      <formula>"Točno!"</formula>
    </cfRule>
  </conditionalFormatting>
  <conditionalFormatting sqref="Z143">
    <cfRule type="cellIs" dxfId="359" priority="426" stopIfTrue="1" operator="equal">
      <formula>"Točno!"</formula>
    </cfRule>
  </conditionalFormatting>
  <conditionalFormatting sqref="AW64">
    <cfRule type="cellIs" dxfId="358" priority="425" stopIfTrue="1" operator="equal">
      <formula>"Točno!"</formula>
    </cfRule>
  </conditionalFormatting>
  <conditionalFormatting sqref="AC64">
    <cfRule type="cellIs" dxfId="357" priority="424" stopIfTrue="1" operator="equal">
      <formula>"Točno!"</formula>
    </cfRule>
  </conditionalFormatting>
  <conditionalFormatting sqref="AX64">
    <cfRule type="cellIs" dxfId="356" priority="422" stopIfTrue="1" operator="equal">
      <formula>"Točno!"</formula>
    </cfRule>
  </conditionalFormatting>
  <conditionalFormatting sqref="AY64">
    <cfRule type="cellIs" dxfId="355" priority="423" stopIfTrue="1" operator="equal">
      <formula>"Točno!"</formula>
    </cfRule>
  </conditionalFormatting>
  <conditionalFormatting sqref="BM64:BP64">
    <cfRule type="cellIs" dxfId="354" priority="421" stopIfTrue="1" operator="equal">
      <formula>"Točno!"</formula>
    </cfRule>
  </conditionalFormatting>
  <conditionalFormatting sqref="DD64">
    <cfRule type="cellIs" dxfId="353" priority="419" stopIfTrue="1" operator="equal">
      <formula>"Točno!"</formula>
    </cfRule>
  </conditionalFormatting>
  <conditionalFormatting sqref="Z64">
    <cfRule type="cellIs" dxfId="352" priority="418" stopIfTrue="1" operator="equal">
      <formula>"Točno!"</formula>
    </cfRule>
  </conditionalFormatting>
  <conditionalFormatting sqref="CJ64">
    <cfRule type="cellIs" dxfId="351" priority="420" stopIfTrue="1" operator="equal">
      <formula>"Točno!"</formula>
    </cfRule>
  </conditionalFormatting>
  <conditionalFormatting sqref="AW66:AW67">
    <cfRule type="cellIs" dxfId="350" priority="417" stopIfTrue="1" operator="equal">
      <formula>"Točno!"</formula>
    </cfRule>
  </conditionalFormatting>
  <conditionalFormatting sqref="AC66:AC67">
    <cfRule type="cellIs" dxfId="349" priority="416" stopIfTrue="1" operator="equal">
      <formula>"Točno!"</formula>
    </cfRule>
  </conditionalFormatting>
  <conditionalFormatting sqref="AX66:AX67">
    <cfRule type="cellIs" dxfId="348" priority="414" stopIfTrue="1" operator="equal">
      <formula>"Točno!"</formula>
    </cfRule>
  </conditionalFormatting>
  <conditionalFormatting sqref="AY66:AY67">
    <cfRule type="cellIs" dxfId="347" priority="415" stopIfTrue="1" operator="equal">
      <formula>"Točno!"</formula>
    </cfRule>
  </conditionalFormatting>
  <conditionalFormatting sqref="BM66:BP67">
    <cfRule type="cellIs" dxfId="346" priority="413" stopIfTrue="1" operator="equal">
      <formula>"Točno!"</formula>
    </cfRule>
  </conditionalFormatting>
  <conditionalFormatting sqref="DD66:DD67">
    <cfRule type="cellIs" dxfId="345" priority="411" stopIfTrue="1" operator="equal">
      <formula>"Točno!"</formula>
    </cfRule>
  </conditionalFormatting>
  <conditionalFormatting sqref="Z66:Z67">
    <cfRule type="cellIs" dxfId="344" priority="410" stopIfTrue="1" operator="equal">
      <formula>"Točno!"</formula>
    </cfRule>
  </conditionalFormatting>
  <conditionalFormatting sqref="CJ66:CJ67">
    <cfRule type="cellIs" dxfId="343" priority="412" stopIfTrue="1" operator="equal">
      <formula>"Točno!"</formula>
    </cfRule>
  </conditionalFormatting>
  <conditionalFormatting sqref="AW68">
    <cfRule type="cellIs" dxfId="342" priority="409" stopIfTrue="1" operator="equal">
      <formula>"Točno!"</formula>
    </cfRule>
  </conditionalFormatting>
  <conditionalFormatting sqref="AC68">
    <cfRule type="cellIs" dxfId="341" priority="408" stopIfTrue="1" operator="equal">
      <formula>"Točno!"</formula>
    </cfRule>
  </conditionalFormatting>
  <conditionalFormatting sqref="AX68">
    <cfRule type="cellIs" dxfId="340" priority="406" stopIfTrue="1" operator="equal">
      <formula>"Točno!"</formula>
    </cfRule>
  </conditionalFormatting>
  <conditionalFormatting sqref="AY68">
    <cfRule type="cellIs" dxfId="339" priority="407" stopIfTrue="1" operator="equal">
      <formula>"Točno!"</formula>
    </cfRule>
  </conditionalFormatting>
  <conditionalFormatting sqref="BM68:BP68">
    <cfRule type="cellIs" dxfId="338" priority="405" stopIfTrue="1" operator="equal">
      <formula>"Točno!"</formula>
    </cfRule>
  </conditionalFormatting>
  <conditionalFormatting sqref="DD68">
    <cfRule type="cellIs" dxfId="337" priority="403" stopIfTrue="1" operator="equal">
      <formula>"Točno!"</formula>
    </cfRule>
  </conditionalFormatting>
  <conditionalFormatting sqref="Z68">
    <cfRule type="cellIs" dxfId="336" priority="402" stopIfTrue="1" operator="equal">
      <formula>"Točno!"</formula>
    </cfRule>
  </conditionalFormatting>
  <conditionalFormatting sqref="CJ68">
    <cfRule type="cellIs" dxfId="335" priority="404" stopIfTrue="1" operator="equal">
      <formula>"Točno!"</formula>
    </cfRule>
  </conditionalFormatting>
  <conditionalFormatting sqref="AC73">
    <cfRule type="cellIs" dxfId="334" priority="390" stopIfTrue="1" operator="equal">
      <formula>"Točno!"</formula>
    </cfRule>
  </conditionalFormatting>
  <conditionalFormatting sqref="BM73:BP73">
    <cfRule type="cellIs" dxfId="333" priority="389" stopIfTrue="1" operator="equal">
      <formula>"Točno!"</formula>
    </cfRule>
  </conditionalFormatting>
  <conditionalFormatting sqref="AX73">
    <cfRule type="cellIs" dxfId="332" priority="391" stopIfTrue="1" operator="equal">
      <formula>"Točno!"</formula>
    </cfRule>
  </conditionalFormatting>
  <conditionalFormatting sqref="AW73">
    <cfRule type="cellIs" dxfId="331" priority="393" stopIfTrue="1" operator="equal">
      <formula>"Točno!"</formula>
    </cfRule>
  </conditionalFormatting>
  <conditionalFormatting sqref="AY73">
    <cfRule type="cellIs" dxfId="330" priority="392" stopIfTrue="1" operator="equal">
      <formula>"Točno!"</formula>
    </cfRule>
  </conditionalFormatting>
  <conditionalFormatting sqref="Z73">
    <cfRule type="cellIs" dxfId="329" priority="386" stopIfTrue="1" operator="equal">
      <formula>"Točno!"</formula>
    </cfRule>
  </conditionalFormatting>
  <conditionalFormatting sqref="BM58:BO58">
    <cfRule type="cellIs" dxfId="328" priority="385" stopIfTrue="1" operator="equal">
      <formula>"Točno!"</formula>
    </cfRule>
  </conditionalFormatting>
  <conditionalFormatting sqref="DD73">
    <cfRule type="cellIs" dxfId="327" priority="387" stopIfTrue="1" operator="equal">
      <formula>"Točno!"</formula>
    </cfRule>
  </conditionalFormatting>
  <conditionalFormatting sqref="CJ73">
    <cfRule type="cellIs" dxfId="326" priority="388" stopIfTrue="1" operator="equal">
      <formula>"Točno!"</formula>
    </cfRule>
  </conditionalFormatting>
  <conditionalFormatting sqref="Z46 Z50">
    <cfRule type="cellIs" dxfId="325" priority="369" stopIfTrue="1" operator="equal">
      <formula>"Točno!"</formula>
    </cfRule>
  </conditionalFormatting>
  <conditionalFormatting sqref="AY46 AY50">
    <cfRule type="cellIs" dxfId="324" priority="375" stopIfTrue="1" operator="equal">
      <formula>"Točno!"</formula>
    </cfRule>
  </conditionalFormatting>
  <conditionalFormatting sqref="AW46 AW50">
    <cfRule type="cellIs" dxfId="323" priority="374" stopIfTrue="1" operator="equal">
      <formula>"Točno!"</formula>
    </cfRule>
  </conditionalFormatting>
  <conditionalFormatting sqref="AC46 AC50">
    <cfRule type="cellIs" dxfId="322" priority="373" stopIfTrue="1" operator="equal">
      <formula>"Točno!"</formula>
    </cfRule>
  </conditionalFormatting>
  <conditionalFormatting sqref="DD46 DD50">
    <cfRule type="cellIs" dxfId="321" priority="370" stopIfTrue="1" operator="equal">
      <formula>"Točno!"</formula>
    </cfRule>
  </conditionalFormatting>
  <conditionalFormatting sqref="AX46 AX50">
    <cfRule type="cellIs" dxfId="320" priority="376" stopIfTrue="1" operator="equal">
      <formula>"Točno!"</formula>
    </cfRule>
  </conditionalFormatting>
  <conditionalFormatting sqref="BM46:BP46 BM50:BP50">
    <cfRule type="cellIs" dxfId="319" priority="372" stopIfTrue="1" operator="equal">
      <formula>"Točno!"</formula>
    </cfRule>
  </conditionalFormatting>
  <conditionalFormatting sqref="CJ46 CJ50">
    <cfRule type="cellIs" dxfId="318" priority="371" stopIfTrue="1" operator="equal">
      <formula>"Točno!"</formula>
    </cfRule>
  </conditionalFormatting>
  <conditionalFormatting sqref="Z36:Z39 Z30:Z31">
    <cfRule type="cellIs" dxfId="317" priority="368" stopIfTrue="1" operator="equal">
      <formula>"Točno!"</formula>
    </cfRule>
  </conditionalFormatting>
  <conditionalFormatting sqref="AX36:AX39 AX30:AX31">
    <cfRule type="cellIs" dxfId="316" priority="365" stopIfTrue="1" operator="equal">
      <formula>"Točno!"</formula>
    </cfRule>
  </conditionalFormatting>
  <conditionalFormatting sqref="AW36:AW39 AW30:AW31">
    <cfRule type="cellIs" dxfId="315" priority="367" stopIfTrue="1" operator="equal">
      <formula>"Točno!"</formula>
    </cfRule>
  </conditionalFormatting>
  <conditionalFormatting sqref="AY36:AY39 AY30:AY31">
    <cfRule type="cellIs" dxfId="314" priority="366" stopIfTrue="1" operator="equal">
      <formula>"Točno!"</formula>
    </cfRule>
  </conditionalFormatting>
  <conditionalFormatting sqref="BM36:BP39 BM30:BP31">
    <cfRule type="cellIs" dxfId="313" priority="364" stopIfTrue="1" operator="equal">
      <formula>"Točno!"</formula>
    </cfRule>
  </conditionalFormatting>
  <conditionalFormatting sqref="CJ36:CJ39 CJ30:CJ31">
    <cfRule type="cellIs" dxfId="312" priority="363" stopIfTrue="1" operator="equal">
      <formula>"Točno!"</formula>
    </cfRule>
  </conditionalFormatting>
  <conditionalFormatting sqref="AC36:AC39 AC30:AC31">
    <cfRule type="cellIs" dxfId="311" priority="361" stopIfTrue="1" operator="equal">
      <formula>"Točno!"</formula>
    </cfRule>
  </conditionalFormatting>
  <conditionalFormatting sqref="DD36:DD39 DD30:DD31">
    <cfRule type="cellIs" dxfId="310" priority="362" stopIfTrue="1" operator="equal">
      <formula>"Točno!"</formula>
    </cfRule>
  </conditionalFormatting>
  <conditionalFormatting sqref="Z34">
    <cfRule type="cellIs" dxfId="309" priority="360" stopIfTrue="1" operator="equal">
      <formula>"Točno!"</formula>
    </cfRule>
  </conditionalFormatting>
  <conditionalFormatting sqref="AC34">
    <cfRule type="cellIs" dxfId="308" priority="359" stopIfTrue="1" operator="equal">
      <formula>"Točno!"</formula>
    </cfRule>
  </conditionalFormatting>
  <conditionalFormatting sqref="AW34">
    <cfRule type="cellIs" dxfId="307" priority="358" stopIfTrue="1" operator="equal">
      <formula>"Točno!"</formula>
    </cfRule>
  </conditionalFormatting>
  <conditionalFormatting sqref="AY34">
    <cfRule type="cellIs" dxfId="306" priority="357" stopIfTrue="1" operator="equal">
      <formula>"Točno!"</formula>
    </cfRule>
  </conditionalFormatting>
  <conditionalFormatting sqref="CJ34">
    <cfRule type="cellIs" dxfId="305" priority="354" stopIfTrue="1" operator="equal">
      <formula>"Točno!"</formula>
    </cfRule>
  </conditionalFormatting>
  <conditionalFormatting sqref="BM34:BP34">
    <cfRule type="cellIs" dxfId="304" priority="355" stopIfTrue="1" operator="equal">
      <formula>"Točno!"</formula>
    </cfRule>
  </conditionalFormatting>
  <conditionalFormatting sqref="AX34">
    <cfRule type="cellIs" dxfId="303" priority="356" stopIfTrue="1" operator="equal">
      <formula>"Točno!"</formula>
    </cfRule>
  </conditionalFormatting>
  <conditionalFormatting sqref="DD34">
    <cfRule type="cellIs" dxfId="302" priority="353" stopIfTrue="1" operator="equal">
      <formula>"Točno!"</formula>
    </cfRule>
  </conditionalFormatting>
  <conditionalFormatting sqref="Z41">
    <cfRule type="cellIs" dxfId="301" priority="352" stopIfTrue="1" operator="equal">
      <formula>"Točno!"</formula>
    </cfRule>
  </conditionalFormatting>
  <conditionalFormatting sqref="AX41">
    <cfRule type="cellIs" dxfId="300" priority="349" stopIfTrue="1" operator="equal">
      <formula>"Točno!"</formula>
    </cfRule>
  </conditionalFormatting>
  <conditionalFormatting sqref="AW41">
    <cfRule type="cellIs" dxfId="299" priority="351" stopIfTrue="1" operator="equal">
      <formula>"Točno!"</formula>
    </cfRule>
  </conditionalFormatting>
  <conditionalFormatting sqref="AY41">
    <cfRule type="cellIs" dxfId="298" priority="350" stopIfTrue="1" operator="equal">
      <formula>"Točno!"</formula>
    </cfRule>
  </conditionalFormatting>
  <conditionalFormatting sqref="BM41:BP41">
    <cfRule type="cellIs" dxfId="297" priority="348" stopIfTrue="1" operator="equal">
      <formula>"Točno!"</formula>
    </cfRule>
  </conditionalFormatting>
  <conditionalFormatting sqref="CJ41">
    <cfRule type="cellIs" dxfId="296" priority="347" stopIfTrue="1" operator="equal">
      <formula>"Točno!"</formula>
    </cfRule>
  </conditionalFormatting>
  <conditionalFormatting sqref="AC41">
    <cfRule type="cellIs" dxfId="295" priority="345" stopIfTrue="1" operator="equal">
      <formula>"Točno!"</formula>
    </cfRule>
  </conditionalFormatting>
  <conditionalFormatting sqref="DD41">
    <cfRule type="cellIs" dxfId="294" priority="346" stopIfTrue="1" operator="equal">
      <formula>"Točno!"</formula>
    </cfRule>
  </conditionalFormatting>
  <conditionalFormatting sqref="Z42:Z43">
    <cfRule type="cellIs" dxfId="293" priority="344" stopIfTrue="1" operator="equal">
      <formula>"Točno!"</formula>
    </cfRule>
  </conditionalFormatting>
  <conditionalFormatting sqref="AX42:AX43">
    <cfRule type="cellIs" dxfId="292" priority="341" stopIfTrue="1" operator="equal">
      <formula>"Točno!"</formula>
    </cfRule>
  </conditionalFormatting>
  <conditionalFormatting sqref="AW42:AW43">
    <cfRule type="cellIs" dxfId="291" priority="343" stopIfTrue="1" operator="equal">
      <formula>"Točno!"</formula>
    </cfRule>
  </conditionalFormatting>
  <conditionalFormatting sqref="AY42:AY43">
    <cfRule type="cellIs" dxfId="290" priority="342" stopIfTrue="1" operator="equal">
      <formula>"Točno!"</formula>
    </cfRule>
  </conditionalFormatting>
  <conditionalFormatting sqref="BM42:BP43">
    <cfRule type="cellIs" dxfId="289" priority="340" stopIfTrue="1" operator="equal">
      <formula>"Točno!"</formula>
    </cfRule>
  </conditionalFormatting>
  <conditionalFormatting sqref="CJ42:CJ43">
    <cfRule type="cellIs" dxfId="288" priority="339" stopIfTrue="1" operator="equal">
      <formula>"Točno!"</formula>
    </cfRule>
  </conditionalFormatting>
  <conditionalFormatting sqref="AC42:AC43">
    <cfRule type="cellIs" dxfId="287" priority="337" stopIfTrue="1" operator="equal">
      <formula>"Točno!"</formula>
    </cfRule>
  </conditionalFormatting>
  <conditionalFormatting sqref="DD42:DD43">
    <cfRule type="cellIs" dxfId="286" priority="338" stopIfTrue="1" operator="equal">
      <formula>"Točno!"</formula>
    </cfRule>
  </conditionalFormatting>
  <conditionalFormatting sqref="Z40">
    <cfRule type="cellIs" dxfId="285" priority="336" stopIfTrue="1" operator="equal">
      <formula>"Točno!"</formula>
    </cfRule>
  </conditionalFormatting>
  <conditionalFormatting sqref="AC40">
    <cfRule type="cellIs" dxfId="284" priority="335" stopIfTrue="1" operator="equal">
      <formula>"Točno!"</formula>
    </cfRule>
  </conditionalFormatting>
  <conditionalFormatting sqref="AW40">
    <cfRule type="cellIs" dxfId="283" priority="334" stopIfTrue="1" operator="equal">
      <formula>"Točno!"</formula>
    </cfRule>
  </conditionalFormatting>
  <conditionalFormatting sqref="AY40">
    <cfRule type="cellIs" dxfId="282" priority="333" stopIfTrue="1" operator="equal">
      <formula>"Točno!"</formula>
    </cfRule>
  </conditionalFormatting>
  <conditionalFormatting sqref="CJ40">
    <cfRule type="cellIs" dxfId="281" priority="330" stopIfTrue="1" operator="equal">
      <formula>"Točno!"</formula>
    </cfRule>
  </conditionalFormatting>
  <conditionalFormatting sqref="BM40:BP40">
    <cfRule type="cellIs" dxfId="280" priority="331" stopIfTrue="1" operator="equal">
      <formula>"Točno!"</formula>
    </cfRule>
  </conditionalFormatting>
  <conditionalFormatting sqref="AX40">
    <cfRule type="cellIs" dxfId="279" priority="332" stopIfTrue="1" operator="equal">
      <formula>"Točno!"</formula>
    </cfRule>
  </conditionalFormatting>
  <conditionalFormatting sqref="DD40">
    <cfRule type="cellIs" dxfId="278" priority="329" stopIfTrue="1" operator="equal">
      <formula>"Točno!"</formula>
    </cfRule>
  </conditionalFormatting>
  <conditionalFormatting sqref="Z27">
    <cfRule type="cellIs" dxfId="277" priority="328" stopIfTrue="1" operator="equal">
      <formula>"Točno!"</formula>
    </cfRule>
  </conditionalFormatting>
  <conditionalFormatting sqref="AX27">
    <cfRule type="cellIs" dxfId="276" priority="325" stopIfTrue="1" operator="equal">
      <formula>"Točno!"</formula>
    </cfRule>
  </conditionalFormatting>
  <conditionalFormatting sqref="AW27">
    <cfRule type="cellIs" dxfId="275" priority="327" stopIfTrue="1" operator="equal">
      <formula>"Točno!"</formula>
    </cfRule>
  </conditionalFormatting>
  <conditionalFormatting sqref="AY27">
    <cfRule type="cellIs" dxfId="274" priority="326" stopIfTrue="1" operator="equal">
      <formula>"Točno!"</formula>
    </cfRule>
  </conditionalFormatting>
  <conditionalFormatting sqref="BM27:BP27">
    <cfRule type="cellIs" dxfId="273" priority="324" stopIfTrue="1" operator="equal">
      <formula>"Točno!"</formula>
    </cfRule>
  </conditionalFormatting>
  <conditionalFormatting sqref="CJ27">
    <cfRule type="cellIs" dxfId="272" priority="323" stopIfTrue="1" operator="equal">
      <formula>"Točno!"</formula>
    </cfRule>
  </conditionalFormatting>
  <conditionalFormatting sqref="AC27">
    <cfRule type="cellIs" dxfId="271" priority="321" stopIfTrue="1" operator="equal">
      <formula>"Točno!"</formula>
    </cfRule>
  </conditionalFormatting>
  <conditionalFormatting sqref="DD27">
    <cfRule type="cellIs" dxfId="270" priority="322" stopIfTrue="1" operator="equal">
      <formula>"Točno!"</formula>
    </cfRule>
  </conditionalFormatting>
  <conditionalFormatting sqref="Z44">
    <cfRule type="cellIs" dxfId="269" priority="304" stopIfTrue="1" operator="equal">
      <formula>"Točno!"</formula>
    </cfRule>
  </conditionalFormatting>
  <conditionalFormatting sqref="AX44">
    <cfRule type="cellIs" dxfId="268" priority="301" stopIfTrue="1" operator="equal">
      <formula>"Točno!"</formula>
    </cfRule>
  </conditionalFormatting>
  <conditionalFormatting sqref="AY44">
    <cfRule type="cellIs" dxfId="267" priority="302" stopIfTrue="1" operator="equal">
      <formula>"Točno!"</formula>
    </cfRule>
  </conditionalFormatting>
  <conditionalFormatting sqref="AW44">
    <cfRule type="cellIs" dxfId="266" priority="303" stopIfTrue="1" operator="equal">
      <formula>"Točno!"</formula>
    </cfRule>
  </conditionalFormatting>
  <conditionalFormatting sqref="BM44:BP44">
    <cfRule type="cellIs" dxfId="265" priority="300" stopIfTrue="1" operator="equal">
      <formula>"Točno!"</formula>
    </cfRule>
  </conditionalFormatting>
  <conditionalFormatting sqref="CJ44">
    <cfRule type="cellIs" dxfId="264" priority="299" stopIfTrue="1" operator="equal">
      <formula>"Točno!"</formula>
    </cfRule>
  </conditionalFormatting>
  <conditionalFormatting sqref="AC44">
    <cfRule type="cellIs" dxfId="263" priority="297" stopIfTrue="1" operator="equal">
      <formula>"Točno!"</formula>
    </cfRule>
  </conditionalFormatting>
  <conditionalFormatting sqref="DD44">
    <cfRule type="cellIs" dxfId="262" priority="298" stopIfTrue="1" operator="equal">
      <formula>"Točno!"</formula>
    </cfRule>
  </conditionalFormatting>
  <conditionalFormatting sqref="AY115">
    <cfRule type="cellIs" dxfId="261" priority="279" stopIfTrue="1" operator="equal">
      <formula>"Točno!"</formula>
    </cfRule>
  </conditionalFormatting>
  <conditionalFormatting sqref="AX115">
    <cfRule type="cellIs" dxfId="260" priority="277" stopIfTrue="1" operator="equal">
      <formula>"Točno!"</formula>
    </cfRule>
  </conditionalFormatting>
  <conditionalFormatting sqref="AW115">
    <cfRule type="cellIs" dxfId="259" priority="278" stopIfTrue="1" operator="equal">
      <formula>"Točno!"</formula>
    </cfRule>
  </conditionalFormatting>
  <conditionalFormatting sqref="AC115">
    <cfRule type="cellIs" dxfId="258" priority="280" stopIfTrue="1" operator="equal">
      <formula>"Točno!"</formula>
    </cfRule>
  </conditionalFormatting>
  <conditionalFormatting sqref="Z115">
    <cfRule type="cellIs" dxfId="257" priority="276" stopIfTrue="1" operator="equal">
      <formula>"Točno!"</formula>
    </cfRule>
  </conditionalFormatting>
  <conditionalFormatting sqref="AW120">
    <cfRule type="cellIs" dxfId="256" priority="274" stopIfTrue="1" operator="equal">
      <formula>"Točno!"</formula>
    </cfRule>
  </conditionalFormatting>
  <conditionalFormatting sqref="AY120">
    <cfRule type="cellIs" dxfId="255" priority="273" stopIfTrue="1" operator="equal">
      <formula>"Točno!"</formula>
    </cfRule>
  </conditionalFormatting>
  <conditionalFormatting sqref="AX120">
    <cfRule type="cellIs" dxfId="254" priority="272" stopIfTrue="1" operator="equal">
      <formula>"Točno!"</formula>
    </cfRule>
  </conditionalFormatting>
  <conditionalFormatting sqref="Z120">
    <cfRule type="cellIs" dxfId="253" priority="271" stopIfTrue="1" operator="equal">
      <formula>"Točno!"</formula>
    </cfRule>
  </conditionalFormatting>
  <conditionalFormatting sqref="AC120">
    <cfRule type="cellIs" dxfId="252" priority="275" stopIfTrue="1" operator="equal">
      <formula>"Točno!"</formula>
    </cfRule>
  </conditionalFormatting>
  <conditionalFormatting sqref="Z48">
    <cfRule type="cellIs" dxfId="251" priority="258" stopIfTrue="1" operator="equal">
      <formula>"Točno!"</formula>
    </cfRule>
  </conditionalFormatting>
  <conditionalFormatting sqref="AY48">
    <cfRule type="cellIs" dxfId="250" priority="264" stopIfTrue="1" operator="equal">
      <formula>"Točno!"</formula>
    </cfRule>
  </conditionalFormatting>
  <conditionalFormatting sqref="AW48">
    <cfRule type="cellIs" dxfId="249" priority="263" stopIfTrue="1" operator="equal">
      <formula>"Točno!"</formula>
    </cfRule>
  </conditionalFormatting>
  <conditionalFormatting sqref="AC48">
    <cfRule type="cellIs" dxfId="248" priority="262" stopIfTrue="1" operator="equal">
      <formula>"Točno!"</formula>
    </cfRule>
  </conditionalFormatting>
  <conditionalFormatting sqref="DD48">
    <cfRule type="cellIs" dxfId="247" priority="259" stopIfTrue="1" operator="equal">
      <formula>"Točno!"</formula>
    </cfRule>
  </conditionalFormatting>
  <conditionalFormatting sqref="AX48">
    <cfRule type="cellIs" dxfId="246" priority="265" stopIfTrue="1" operator="equal">
      <formula>"Točno!"</formula>
    </cfRule>
  </conditionalFormatting>
  <conditionalFormatting sqref="BM48:BP48">
    <cfRule type="cellIs" dxfId="245" priority="261" stopIfTrue="1" operator="equal">
      <formula>"Točno!"</formula>
    </cfRule>
  </conditionalFormatting>
  <conditionalFormatting sqref="CJ48">
    <cfRule type="cellIs" dxfId="244" priority="260" stopIfTrue="1" operator="equal">
      <formula>"Točno!"</formula>
    </cfRule>
  </conditionalFormatting>
  <conditionalFormatting sqref="Z47">
    <cfRule type="cellIs" dxfId="243" priority="250" stopIfTrue="1" operator="equal">
      <formula>"Točno!"</formula>
    </cfRule>
  </conditionalFormatting>
  <conditionalFormatting sqref="AY47">
    <cfRule type="cellIs" dxfId="242" priority="256" stopIfTrue="1" operator="equal">
      <formula>"Točno!"</formula>
    </cfRule>
  </conditionalFormatting>
  <conditionalFormatting sqref="AW47">
    <cfRule type="cellIs" dxfId="241" priority="255" stopIfTrue="1" operator="equal">
      <formula>"Točno!"</formula>
    </cfRule>
  </conditionalFormatting>
  <conditionalFormatting sqref="AC47">
    <cfRule type="cellIs" dxfId="240" priority="254" stopIfTrue="1" operator="equal">
      <formula>"Točno!"</formula>
    </cfRule>
  </conditionalFormatting>
  <conditionalFormatting sqref="DD47">
    <cfRule type="cellIs" dxfId="239" priority="251" stopIfTrue="1" operator="equal">
      <formula>"Točno!"</formula>
    </cfRule>
  </conditionalFormatting>
  <conditionalFormatting sqref="AX47">
    <cfRule type="cellIs" dxfId="238" priority="257" stopIfTrue="1" operator="equal">
      <formula>"Točno!"</formula>
    </cfRule>
  </conditionalFormatting>
  <conditionalFormatting sqref="BM47:BP47">
    <cfRule type="cellIs" dxfId="237" priority="253" stopIfTrue="1" operator="equal">
      <formula>"Točno!"</formula>
    </cfRule>
  </conditionalFormatting>
  <conditionalFormatting sqref="CJ47">
    <cfRule type="cellIs" dxfId="236" priority="252" stopIfTrue="1" operator="equal">
      <formula>"Točno!"</formula>
    </cfRule>
  </conditionalFormatting>
  <conditionalFormatting sqref="Z49">
    <cfRule type="cellIs" dxfId="235" priority="242" stopIfTrue="1" operator="equal">
      <formula>"Točno!"</formula>
    </cfRule>
  </conditionalFormatting>
  <conditionalFormatting sqref="AY49">
    <cfRule type="cellIs" dxfId="234" priority="248" stopIfTrue="1" operator="equal">
      <formula>"Točno!"</formula>
    </cfRule>
  </conditionalFormatting>
  <conditionalFormatting sqref="AW49">
    <cfRule type="cellIs" dxfId="233" priority="247" stopIfTrue="1" operator="equal">
      <formula>"Točno!"</formula>
    </cfRule>
  </conditionalFormatting>
  <conditionalFormatting sqref="AC49">
    <cfRule type="cellIs" dxfId="232" priority="246" stopIfTrue="1" operator="equal">
      <formula>"Točno!"</formula>
    </cfRule>
  </conditionalFormatting>
  <conditionalFormatting sqref="DD49">
    <cfRule type="cellIs" dxfId="231" priority="243" stopIfTrue="1" operator="equal">
      <formula>"Točno!"</formula>
    </cfRule>
  </conditionalFormatting>
  <conditionalFormatting sqref="AX49">
    <cfRule type="cellIs" dxfId="230" priority="249" stopIfTrue="1" operator="equal">
      <formula>"Točno!"</formula>
    </cfRule>
  </conditionalFormatting>
  <conditionalFormatting sqref="BM49:BP49">
    <cfRule type="cellIs" dxfId="229" priority="245" stopIfTrue="1" operator="equal">
      <formula>"Točno!"</formula>
    </cfRule>
  </conditionalFormatting>
  <conditionalFormatting sqref="CJ49">
    <cfRule type="cellIs" dxfId="228" priority="244" stopIfTrue="1" operator="equal">
      <formula>"Točno!"</formula>
    </cfRule>
  </conditionalFormatting>
  <conditionalFormatting sqref="AC54">
    <cfRule type="cellIs" dxfId="227" priority="241" stopIfTrue="1" operator="equal">
      <formula>"Točno!"</formula>
    </cfRule>
  </conditionalFormatting>
  <conditionalFormatting sqref="BM54:BP54">
    <cfRule type="cellIs" dxfId="226" priority="237" stopIfTrue="1" operator="equal">
      <formula>"Točno!"</formula>
    </cfRule>
  </conditionalFormatting>
  <conditionalFormatting sqref="CJ54">
    <cfRule type="cellIs" dxfId="225" priority="236" stopIfTrue="1" operator="equal">
      <formula>"Točno!"</formula>
    </cfRule>
  </conditionalFormatting>
  <conditionalFormatting sqref="DD54">
    <cfRule type="cellIs" dxfId="224" priority="235" stopIfTrue="1" operator="equal">
      <formula>"Točno!"</formula>
    </cfRule>
  </conditionalFormatting>
  <conditionalFormatting sqref="Z54">
    <cfRule type="cellIs" dxfId="223" priority="234" stopIfTrue="1" operator="equal">
      <formula>"Točno!"</formula>
    </cfRule>
  </conditionalFormatting>
  <conditionalFormatting sqref="AY54">
    <cfRule type="cellIs" dxfId="222" priority="240" stopIfTrue="1" operator="equal">
      <formula>"Točno!"</formula>
    </cfRule>
  </conditionalFormatting>
  <conditionalFormatting sqref="AX54">
    <cfRule type="cellIs" dxfId="221" priority="238" stopIfTrue="1" operator="equal">
      <formula>"Točno!"</formula>
    </cfRule>
  </conditionalFormatting>
  <conditionalFormatting sqref="AW54">
    <cfRule type="cellIs" dxfId="220" priority="239" stopIfTrue="1" operator="equal">
      <formula>"Točno!"</formula>
    </cfRule>
  </conditionalFormatting>
  <conditionalFormatting sqref="AY57">
    <cfRule type="cellIs" dxfId="219" priority="233" stopIfTrue="1" operator="equal">
      <formula>"Točno!"</formula>
    </cfRule>
  </conditionalFormatting>
  <conditionalFormatting sqref="BP57">
    <cfRule type="cellIs" dxfId="218" priority="229" stopIfTrue="1" operator="equal">
      <formula>"Točno!"</formula>
    </cfRule>
  </conditionalFormatting>
  <conditionalFormatting sqref="CJ57">
    <cfRule type="cellIs" dxfId="217" priority="228" stopIfTrue="1" operator="equal">
      <formula>"Točno!"</formula>
    </cfRule>
  </conditionalFormatting>
  <conditionalFormatting sqref="DD57">
    <cfRule type="cellIs" dxfId="216" priority="227" stopIfTrue="1" operator="equal">
      <formula>"Točno!"</formula>
    </cfRule>
  </conditionalFormatting>
  <conditionalFormatting sqref="Z57">
    <cfRule type="cellIs" dxfId="215" priority="226" stopIfTrue="1" operator="equal">
      <formula>"Točno!"</formula>
    </cfRule>
  </conditionalFormatting>
  <conditionalFormatting sqref="AX57">
    <cfRule type="cellIs" dxfId="214" priority="231" stopIfTrue="1" operator="equal">
      <formula>"Točno!"</formula>
    </cfRule>
  </conditionalFormatting>
  <conditionalFormatting sqref="AW57">
    <cfRule type="cellIs" dxfId="213" priority="232" stopIfTrue="1" operator="equal">
      <formula>"Točno!"</formula>
    </cfRule>
  </conditionalFormatting>
  <conditionalFormatting sqref="AC57">
    <cfRule type="cellIs" dxfId="212" priority="230" stopIfTrue="1" operator="equal">
      <formula>"Točno!"</formula>
    </cfRule>
  </conditionalFormatting>
  <conditionalFormatting sqref="BM57:BO57">
    <cfRule type="cellIs" dxfId="211" priority="225" stopIfTrue="1" operator="equal">
      <formula>"Točno!"</formula>
    </cfRule>
  </conditionalFormatting>
  <conditionalFormatting sqref="AY60">
    <cfRule type="cellIs" dxfId="210" priority="223" stopIfTrue="1" operator="equal">
      <formula>"Točno!"</formula>
    </cfRule>
  </conditionalFormatting>
  <conditionalFormatting sqref="AC60">
    <cfRule type="cellIs" dxfId="209" priority="224" stopIfTrue="1" operator="equal">
      <formula>"Točno!"</formula>
    </cfRule>
  </conditionalFormatting>
  <conditionalFormatting sqref="BM60:BP60">
    <cfRule type="cellIs" dxfId="208" priority="220" stopIfTrue="1" operator="equal">
      <formula>"Točno!"</formula>
    </cfRule>
  </conditionalFormatting>
  <conditionalFormatting sqref="CJ60">
    <cfRule type="cellIs" dxfId="207" priority="219" stopIfTrue="1" operator="equal">
      <formula>"Točno!"</formula>
    </cfRule>
  </conditionalFormatting>
  <conditionalFormatting sqref="DD60">
    <cfRule type="cellIs" dxfId="206" priority="218" stopIfTrue="1" operator="equal">
      <formula>"Točno!"</formula>
    </cfRule>
  </conditionalFormatting>
  <conditionalFormatting sqref="Z60">
    <cfRule type="cellIs" dxfId="205" priority="217" stopIfTrue="1" operator="equal">
      <formula>"Točno!"</formula>
    </cfRule>
  </conditionalFormatting>
  <conditionalFormatting sqref="AW60">
    <cfRule type="cellIs" dxfId="204" priority="222" stopIfTrue="1" operator="equal">
      <formula>"Točno!"</formula>
    </cfRule>
  </conditionalFormatting>
  <conditionalFormatting sqref="AX60">
    <cfRule type="cellIs" dxfId="203" priority="221" stopIfTrue="1" operator="equal">
      <formula>"Točno!"</formula>
    </cfRule>
  </conditionalFormatting>
  <conditionalFormatting sqref="AW63">
    <cfRule type="cellIs" dxfId="202" priority="216" stopIfTrue="1" operator="equal">
      <formula>"Točno!"</formula>
    </cfRule>
  </conditionalFormatting>
  <conditionalFormatting sqref="AC63">
    <cfRule type="cellIs" dxfId="201" priority="215" stopIfTrue="1" operator="equal">
      <formula>"Točno!"</formula>
    </cfRule>
  </conditionalFormatting>
  <conditionalFormatting sqref="AX63">
    <cfRule type="cellIs" dxfId="200" priority="213" stopIfTrue="1" operator="equal">
      <formula>"Točno!"</formula>
    </cfRule>
  </conditionalFormatting>
  <conditionalFormatting sqref="AY63">
    <cfRule type="cellIs" dxfId="199" priority="214" stopIfTrue="1" operator="equal">
      <formula>"Točno!"</formula>
    </cfRule>
  </conditionalFormatting>
  <conditionalFormatting sqref="BM63:BP63">
    <cfRule type="cellIs" dxfId="198" priority="212" stopIfTrue="1" operator="equal">
      <formula>"Točno!"</formula>
    </cfRule>
  </conditionalFormatting>
  <conditionalFormatting sqref="DD63">
    <cfRule type="cellIs" dxfId="197" priority="210" stopIfTrue="1" operator="equal">
      <formula>"Točno!"</formula>
    </cfRule>
  </conditionalFormatting>
  <conditionalFormatting sqref="Z63">
    <cfRule type="cellIs" dxfId="196" priority="209" stopIfTrue="1" operator="equal">
      <formula>"Točno!"</formula>
    </cfRule>
  </conditionalFormatting>
  <conditionalFormatting sqref="CJ63">
    <cfRule type="cellIs" dxfId="195" priority="211" stopIfTrue="1" operator="equal">
      <formula>"Točno!"</formula>
    </cfRule>
  </conditionalFormatting>
  <conditionalFormatting sqref="AW65">
    <cfRule type="cellIs" dxfId="194" priority="208" stopIfTrue="1" operator="equal">
      <formula>"Točno!"</formula>
    </cfRule>
  </conditionalFormatting>
  <conditionalFormatting sqref="AC65">
    <cfRule type="cellIs" dxfId="193" priority="207" stopIfTrue="1" operator="equal">
      <formula>"Točno!"</formula>
    </cfRule>
  </conditionalFormatting>
  <conditionalFormatting sqref="AX65">
    <cfRule type="cellIs" dxfId="192" priority="205" stopIfTrue="1" operator="equal">
      <formula>"Točno!"</formula>
    </cfRule>
  </conditionalFormatting>
  <conditionalFormatting sqref="AY65">
    <cfRule type="cellIs" dxfId="191" priority="206" stopIfTrue="1" operator="equal">
      <formula>"Točno!"</formula>
    </cfRule>
  </conditionalFormatting>
  <conditionalFormatting sqref="BM65:BP65">
    <cfRule type="cellIs" dxfId="190" priority="204" stopIfTrue="1" operator="equal">
      <formula>"Točno!"</formula>
    </cfRule>
  </conditionalFormatting>
  <conditionalFormatting sqref="DD65">
    <cfRule type="cellIs" dxfId="189" priority="202" stopIfTrue="1" operator="equal">
      <formula>"Točno!"</formula>
    </cfRule>
  </conditionalFormatting>
  <conditionalFormatting sqref="Z65">
    <cfRule type="cellIs" dxfId="188" priority="201" stopIfTrue="1" operator="equal">
      <formula>"Točno!"</formula>
    </cfRule>
  </conditionalFormatting>
  <conditionalFormatting sqref="CJ65">
    <cfRule type="cellIs" dxfId="187" priority="203" stopIfTrue="1" operator="equal">
      <formula>"Točno!"</formula>
    </cfRule>
  </conditionalFormatting>
  <conditionalFormatting sqref="AY72">
    <cfRule type="cellIs" dxfId="186" priority="199" stopIfTrue="1" operator="equal">
      <formula>"Točno!"</formula>
    </cfRule>
  </conditionalFormatting>
  <conditionalFormatting sqref="AX72">
    <cfRule type="cellIs" dxfId="185" priority="198" stopIfTrue="1" operator="equal">
      <formula>"Točno!"</formula>
    </cfRule>
  </conditionalFormatting>
  <conditionalFormatting sqref="AW72">
    <cfRule type="cellIs" dxfId="184" priority="200" stopIfTrue="1" operator="equal">
      <formula>"Točno!"</formula>
    </cfRule>
  </conditionalFormatting>
  <conditionalFormatting sqref="AC72">
    <cfRule type="cellIs" dxfId="183" priority="197" stopIfTrue="1" operator="equal">
      <formula>"Točno!"</formula>
    </cfRule>
  </conditionalFormatting>
  <conditionalFormatting sqref="BM72:BP72">
    <cfRule type="cellIs" dxfId="182" priority="196" stopIfTrue="1" operator="equal">
      <formula>"Točno!"</formula>
    </cfRule>
  </conditionalFormatting>
  <conditionalFormatting sqref="CJ72">
    <cfRule type="cellIs" dxfId="181" priority="195" stopIfTrue="1" operator="equal">
      <formula>"Točno!"</formula>
    </cfRule>
  </conditionalFormatting>
  <conditionalFormatting sqref="Z72">
    <cfRule type="cellIs" dxfId="180" priority="193" stopIfTrue="1" operator="equal">
      <formula>"Točno!"</formula>
    </cfRule>
  </conditionalFormatting>
  <conditionalFormatting sqref="DD72">
    <cfRule type="cellIs" dxfId="179" priority="194" stopIfTrue="1" operator="equal">
      <formula>"Točno!"</formula>
    </cfRule>
  </conditionalFormatting>
  <conditionalFormatting sqref="AW76">
    <cfRule type="cellIs" dxfId="178" priority="190" stopIfTrue="1" operator="equal">
      <formula>"Točno!"</formula>
    </cfRule>
  </conditionalFormatting>
  <conditionalFormatting sqref="AC76">
    <cfRule type="cellIs" dxfId="177" priority="189" stopIfTrue="1" operator="equal">
      <formula>"Točno!"</formula>
    </cfRule>
  </conditionalFormatting>
  <conditionalFormatting sqref="BM76:BO76">
    <cfRule type="cellIs" dxfId="176" priority="188" stopIfTrue="1" operator="equal">
      <formula>"Točno!"</formula>
    </cfRule>
  </conditionalFormatting>
  <conditionalFormatting sqref="Z76">
    <cfRule type="cellIs" dxfId="175" priority="187" stopIfTrue="1" operator="equal">
      <formula>"Točno!"</formula>
    </cfRule>
  </conditionalFormatting>
  <conditionalFormatting sqref="AX76">
    <cfRule type="cellIs" dxfId="174" priority="192" stopIfTrue="1" operator="equal">
      <formula>"Točno!"</formula>
    </cfRule>
  </conditionalFormatting>
  <conditionalFormatting sqref="AY76">
    <cfRule type="cellIs" dxfId="173" priority="191" stopIfTrue="1" operator="equal">
      <formula>"Točno!"</formula>
    </cfRule>
  </conditionalFormatting>
  <conditionalFormatting sqref="AW83">
    <cfRule type="cellIs" dxfId="172" priority="185" stopIfTrue="1" operator="equal">
      <formula>"Točno!"</formula>
    </cfRule>
  </conditionalFormatting>
  <conditionalFormatting sqref="AC83">
    <cfRule type="cellIs" dxfId="171" priority="184" stopIfTrue="1" operator="equal">
      <formula>"Točno!"</formula>
    </cfRule>
  </conditionalFormatting>
  <conditionalFormatting sqref="BM83:BP83">
    <cfRule type="cellIs" dxfId="170" priority="183" stopIfTrue="1" operator="equal">
      <formula>"Točno!"</formula>
    </cfRule>
  </conditionalFormatting>
  <conditionalFormatting sqref="CJ83">
    <cfRule type="cellIs" dxfId="169" priority="182" stopIfTrue="1" operator="equal">
      <formula>"Točno!"</formula>
    </cfRule>
  </conditionalFormatting>
  <conditionalFormatting sqref="DD83">
    <cfRule type="cellIs" dxfId="168" priority="181" stopIfTrue="1" operator="equal">
      <formula>"Točno!"</formula>
    </cfRule>
  </conditionalFormatting>
  <conditionalFormatting sqref="Z83">
    <cfRule type="cellIs" dxfId="167" priority="180" stopIfTrue="1" operator="equal">
      <formula>"Točno!"</formula>
    </cfRule>
  </conditionalFormatting>
  <conditionalFormatting sqref="AX83">
    <cfRule type="cellIs" dxfId="166" priority="179" stopIfTrue="1" operator="equal">
      <formula>"Točno!"</formula>
    </cfRule>
  </conditionalFormatting>
  <conditionalFormatting sqref="AY83">
    <cfRule type="cellIs" dxfId="165" priority="186" stopIfTrue="1" operator="equal">
      <formula>"Točno!"</formula>
    </cfRule>
  </conditionalFormatting>
  <conditionalFormatting sqref="BM81:BP81">
    <cfRule type="cellIs" dxfId="164" priority="174" stopIfTrue="1" operator="equal">
      <formula>"Točno!"</formula>
    </cfRule>
  </conditionalFormatting>
  <conditionalFormatting sqref="CJ81">
    <cfRule type="cellIs" dxfId="163" priority="173" stopIfTrue="1" operator="equal">
      <formula>"Točno!"</formula>
    </cfRule>
  </conditionalFormatting>
  <conditionalFormatting sqref="Z81">
    <cfRule type="cellIs" dxfId="162" priority="171" stopIfTrue="1" operator="equal">
      <formula>"Točno!"</formula>
    </cfRule>
  </conditionalFormatting>
  <conditionalFormatting sqref="AX81">
    <cfRule type="cellIs" dxfId="161" priority="178" stopIfTrue="1" operator="equal">
      <formula>"Točno!"</formula>
    </cfRule>
  </conditionalFormatting>
  <conditionalFormatting sqref="AC81">
    <cfRule type="cellIs" dxfId="160" priority="175" stopIfTrue="1" operator="equal">
      <formula>"Točno!"</formula>
    </cfRule>
  </conditionalFormatting>
  <conditionalFormatting sqref="AY81">
    <cfRule type="cellIs" dxfId="159" priority="177" stopIfTrue="1" operator="equal">
      <formula>"Točno!"</formula>
    </cfRule>
  </conditionalFormatting>
  <conditionalFormatting sqref="AW81">
    <cfRule type="cellIs" dxfId="158" priority="176" stopIfTrue="1" operator="equal">
      <formula>"Točno!"</formula>
    </cfRule>
  </conditionalFormatting>
  <conditionalFormatting sqref="DD81">
    <cfRule type="cellIs" dxfId="157" priority="172" stopIfTrue="1" operator="equal">
      <formula>"Točno!"</formula>
    </cfRule>
  </conditionalFormatting>
  <conditionalFormatting sqref="BM80:BP80">
    <cfRule type="cellIs" dxfId="156" priority="166" stopIfTrue="1" operator="equal">
      <formula>"Točno!"</formula>
    </cfRule>
  </conditionalFormatting>
  <conditionalFormatting sqref="CJ80">
    <cfRule type="cellIs" dxfId="155" priority="165" stopIfTrue="1" operator="equal">
      <formula>"Točno!"</formula>
    </cfRule>
  </conditionalFormatting>
  <conditionalFormatting sqref="Z80">
    <cfRule type="cellIs" dxfId="154" priority="163" stopIfTrue="1" operator="equal">
      <formula>"Točno!"</formula>
    </cfRule>
  </conditionalFormatting>
  <conditionalFormatting sqref="AX80">
    <cfRule type="cellIs" dxfId="153" priority="170" stopIfTrue="1" operator="equal">
      <formula>"Točno!"</formula>
    </cfRule>
  </conditionalFormatting>
  <conditionalFormatting sqref="AC80">
    <cfRule type="cellIs" dxfId="152" priority="167" stopIfTrue="1" operator="equal">
      <formula>"Točno!"</formula>
    </cfRule>
  </conditionalFormatting>
  <conditionalFormatting sqref="AY80">
    <cfRule type="cellIs" dxfId="151" priority="169" stopIfTrue="1" operator="equal">
      <formula>"Točno!"</formula>
    </cfRule>
  </conditionalFormatting>
  <conditionalFormatting sqref="AW80">
    <cfRule type="cellIs" dxfId="150" priority="168" stopIfTrue="1" operator="equal">
      <formula>"Točno!"</formula>
    </cfRule>
  </conditionalFormatting>
  <conditionalFormatting sqref="DD80">
    <cfRule type="cellIs" dxfId="149" priority="164" stopIfTrue="1" operator="equal">
      <formula>"Točno!"</formula>
    </cfRule>
  </conditionalFormatting>
  <conditionalFormatting sqref="AW77">
    <cfRule type="cellIs" dxfId="148" priority="160" stopIfTrue="1" operator="equal">
      <formula>"Točno!"</formula>
    </cfRule>
  </conditionalFormatting>
  <conditionalFormatting sqref="AC77">
    <cfRule type="cellIs" dxfId="147" priority="159" stopIfTrue="1" operator="equal">
      <formula>"Točno!"</formula>
    </cfRule>
  </conditionalFormatting>
  <conditionalFormatting sqref="BM77:BO77">
    <cfRule type="cellIs" dxfId="146" priority="158" stopIfTrue="1" operator="equal">
      <formula>"Točno!"</formula>
    </cfRule>
  </conditionalFormatting>
  <conditionalFormatting sqref="Z77">
    <cfRule type="cellIs" dxfId="145" priority="157" stopIfTrue="1" operator="equal">
      <formula>"Točno!"</formula>
    </cfRule>
  </conditionalFormatting>
  <conditionalFormatting sqref="AX77">
    <cfRule type="cellIs" dxfId="144" priority="162" stopIfTrue="1" operator="equal">
      <formula>"Točno!"</formula>
    </cfRule>
  </conditionalFormatting>
  <conditionalFormatting sqref="AY77">
    <cfRule type="cellIs" dxfId="143" priority="161" stopIfTrue="1" operator="equal">
      <formula>"Točno!"</formula>
    </cfRule>
  </conditionalFormatting>
  <conditionalFormatting sqref="AW93">
    <cfRule type="cellIs" dxfId="142" priority="156" stopIfTrue="1" operator="equal">
      <formula>"Točno!"</formula>
    </cfRule>
  </conditionalFormatting>
  <conditionalFormatting sqref="AC93">
    <cfRule type="cellIs" dxfId="141" priority="153" stopIfTrue="1" operator="equal">
      <formula>"Točno!"</formula>
    </cfRule>
  </conditionalFormatting>
  <conditionalFormatting sqref="AX93">
    <cfRule type="cellIs" dxfId="140" priority="154" stopIfTrue="1" operator="equal">
      <formula>"Točno!"</formula>
    </cfRule>
  </conditionalFormatting>
  <conditionalFormatting sqref="AY93">
    <cfRule type="cellIs" dxfId="139" priority="155" stopIfTrue="1" operator="equal">
      <formula>"Točno!"</formula>
    </cfRule>
  </conditionalFormatting>
  <conditionalFormatting sqref="Z93">
    <cfRule type="cellIs" dxfId="138" priority="152" stopIfTrue="1" operator="equal">
      <formula>"Točno!"</formula>
    </cfRule>
  </conditionalFormatting>
  <conditionalFormatting sqref="AW96">
    <cfRule type="cellIs" dxfId="137" priority="151" stopIfTrue="1" operator="equal">
      <formula>"Točno!"</formula>
    </cfRule>
  </conditionalFormatting>
  <conditionalFormatting sqref="Z96">
    <cfRule type="cellIs" dxfId="136" priority="147" stopIfTrue="1" operator="equal">
      <formula>"Točno!"</formula>
    </cfRule>
  </conditionalFormatting>
  <conditionalFormatting sqref="AY96">
    <cfRule type="cellIs" dxfId="135" priority="150" stopIfTrue="1" operator="equal">
      <formula>"Točno!"</formula>
    </cfRule>
  </conditionalFormatting>
  <conditionalFormatting sqref="AX96">
    <cfRule type="cellIs" dxfId="134" priority="149" stopIfTrue="1" operator="equal">
      <formula>"Točno!"</formula>
    </cfRule>
  </conditionalFormatting>
  <conditionalFormatting sqref="AC96">
    <cfRule type="cellIs" dxfId="133" priority="148" stopIfTrue="1" operator="equal">
      <formula>"Točno!"</formula>
    </cfRule>
  </conditionalFormatting>
  <conditionalFormatting sqref="Z100">
    <cfRule type="cellIs" dxfId="132" priority="146" stopIfTrue="1" operator="equal">
      <formula>"Točno!"</formula>
    </cfRule>
  </conditionalFormatting>
  <conditionalFormatting sqref="AY100">
    <cfRule type="cellIs" dxfId="131" priority="143" stopIfTrue="1" operator="equal">
      <formula>"Točno!"</formula>
    </cfRule>
  </conditionalFormatting>
  <conditionalFormatting sqref="AC100">
    <cfRule type="cellIs" dxfId="130" priority="145" stopIfTrue="1" operator="equal">
      <formula>"Točno!"</formula>
    </cfRule>
  </conditionalFormatting>
  <conditionalFormatting sqref="AW100">
    <cfRule type="cellIs" dxfId="129" priority="144" stopIfTrue="1" operator="equal">
      <formula>"Točno!"</formula>
    </cfRule>
  </conditionalFormatting>
  <conditionalFormatting sqref="AX100">
    <cfRule type="cellIs" dxfId="128" priority="142" stopIfTrue="1" operator="equal">
      <formula>"Točno!"</formula>
    </cfRule>
  </conditionalFormatting>
  <conditionalFormatting sqref="AY106">
    <cfRule type="cellIs" dxfId="127" priority="139" stopIfTrue="1" operator="equal">
      <formula>"Točno!"</formula>
    </cfRule>
  </conditionalFormatting>
  <conditionalFormatting sqref="AW106">
    <cfRule type="cellIs" dxfId="126" priority="141" stopIfTrue="1" operator="equal">
      <formula>"Točno!"</formula>
    </cfRule>
  </conditionalFormatting>
  <conditionalFormatting sqref="AC106">
    <cfRule type="cellIs" dxfId="125" priority="140" stopIfTrue="1" operator="equal">
      <formula>"Točno!"</formula>
    </cfRule>
  </conditionalFormatting>
  <conditionalFormatting sqref="AX106">
    <cfRule type="cellIs" dxfId="124" priority="138" stopIfTrue="1" operator="equal">
      <formula>"Točno!"</formula>
    </cfRule>
  </conditionalFormatting>
  <conditionalFormatting sqref="Z106">
    <cfRule type="cellIs" dxfId="123" priority="137" stopIfTrue="1" operator="equal">
      <formula>"Točno!"</formula>
    </cfRule>
  </conditionalFormatting>
  <conditionalFormatting sqref="AY108">
    <cfRule type="cellIs" dxfId="122" priority="134" stopIfTrue="1" operator="equal">
      <formula>"Točno!"</formula>
    </cfRule>
  </conditionalFormatting>
  <conditionalFormatting sqref="AW108">
    <cfRule type="cellIs" dxfId="121" priority="136" stopIfTrue="1" operator="equal">
      <formula>"Točno!"</formula>
    </cfRule>
  </conditionalFormatting>
  <conditionalFormatting sqref="AC108">
    <cfRule type="cellIs" dxfId="120" priority="135" stopIfTrue="1" operator="equal">
      <formula>"Točno!"</formula>
    </cfRule>
  </conditionalFormatting>
  <conditionalFormatting sqref="AX108">
    <cfRule type="cellIs" dxfId="119" priority="133" stopIfTrue="1" operator="equal">
      <formula>"Točno!"</formula>
    </cfRule>
  </conditionalFormatting>
  <conditionalFormatting sqref="Z108">
    <cfRule type="cellIs" dxfId="118" priority="132" stopIfTrue="1" operator="equal">
      <formula>"Točno!"</formula>
    </cfRule>
  </conditionalFormatting>
  <conditionalFormatting sqref="AY85">
    <cfRule type="cellIs" dxfId="117" priority="131" stopIfTrue="1" operator="equal">
      <formula>"Točno!"</formula>
    </cfRule>
  </conditionalFormatting>
  <conditionalFormatting sqref="AC85">
    <cfRule type="cellIs" dxfId="116" priority="128" stopIfTrue="1" operator="equal">
      <formula>"Točno!"</formula>
    </cfRule>
  </conditionalFormatting>
  <conditionalFormatting sqref="AX85">
    <cfRule type="cellIs" dxfId="115" priority="129" stopIfTrue="1" operator="equal">
      <formula>"Točno!"</formula>
    </cfRule>
  </conditionalFormatting>
  <conditionalFormatting sqref="AW85">
    <cfRule type="cellIs" dxfId="114" priority="130" stopIfTrue="1" operator="equal">
      <formula>"Točno!"</formula>
    </cfRule>
  </conditionalFormatting>
  <conditionalFormatting sqref="Z85">
    <cfRule type="cellIs" dxfId="113" priority="127" stopIfTrue="1" operator="equal">
      <formula>"Točno!"</formula>
    </cfRule>
  </conditionalFormatting>
  <conditionalFormatting sqref="AY55">
    <cfRule type="cellIs" dxfId="112" priority="126" stopIfTrue="1" operator="equal">
      <formula>"Točno!"</formula>
    </cfRule>
  </conditionalFormatting>
  <conditionalFormatting sqref="AC55">
    <cfRule type="cellIs" dxfId="111" priority="123" stopIfTrue="1" operator="equal">
      <formula>"Točno!"</formula>
    </cfRule>
  </conditionalFormatting>
  <conditionalFormatting sqref="AW55">
    <cfRule type="cellIs" dxfId="110" priority="125" stopIfTrue="1" operator="equal">
      <formula>"Točno!"</formula>
    </cfRule>
  </conditionalFormatting>
  <conditionalFormatting sqref="AX55">
    <cfRule type="cellIs" dxfId="109" priority="124" stopIfTrue="1" operator="equal">
      <formula>"Točno!"</formula>
    </cfRule>
  </conditionalFormatting>
  <conditionalFormatting sqref="Z55">
    <cfRule type="cellIs" dxfId="108" priority="122" stopIfTrue="1" operator="equal">
      <formula>"Točno!"</formula>
    </cfRule>
  </conditionalFormatting>
  <conditionalFormatting sqref="AW95">
    <cfRule type="cellIs" dxfId="107" priority="116" stopIfTrue="1" operator="equal">
      <formula>"Točno!"</formula>
    </cfRule>
  </conditionalFormatting>
  <conditionalFormatting sqref="Z95">
    <cfRule type="cellIs" dxfId="106" priority="112" stopIfTrue="1" operator="equal">
      <formula>"Točno!"</formula>
    </cfRule>
  </conditionalFormatting>
  <conditionalFormatting sqref="AY95">
    <cfRule type="cellIs" dxfId="105" priority="115" stopIfTrue="1" operator="equal">
      <formula>"Točno!"</formula>
    </cfRule>
  </conditionalFormatting>
  <conditionalFormatting sqref="AX95">
    <cfRule type="cellIs" dxfId="104" priority="114" stopIfTrue="1" operator="equal">
      <formula>"Točno!"</formula>
    </cfRule>
  </conditionalFormatting>
  <conditionalFormatting sqref="AC95">
    <cfRule type="cellIs" dxfId="103" priority="113" stopIfTrue="1" operator="equal">
      <formula>"Točno!"</formula>
    </cfRule>
  </conditionalFormatting>
  <conditionalFormatting sqref="AW97">
    <cfRule type="cellIs" dxfId="102" priority="111" stopIfTrue="1" operator="equal">
      <formula>"Točno!"</formula>
    </cfRule>
  </conditionalFormatting>
  <conditionalFormatting sqref="AC97">
    <cfRule type="cellIs" dxfId="101" priority="108" stopIfTrue="1" operator="equal">
      <formula>"Točno!"</formula>
    </cfRule>
  </conditionalFormatting>
  <conditionalFormatting sqref="AX97">
    <cfRule type="cellIs" dxfId="100" priority="109" stopIfTrue="1" operator="equal">
      <formula>"Točno!"</formula>
    </cfRule>
  </conditionalFormatting>
  <conditionalFormatting sqref="AY97">
    <cfRule type="cellIs" dxfId="99" priority="110" stopIfTrue="1" operator="equal">
      <formula>"Točno!"</formula>
    </cfRule>
  </conditionalFormatting>
  <conditionalFormatting sqref="Z97">
    <cfRule type="cellIs" dxfId="98" priority="107" stopIfTrue="1" operator="equal">
      <formula>"Točno!"</formula>
    </cfRule>
  </conditionalFormatting>
  <conditionalFormatting sqref="AW98">
    <cfRule type="cellIs" dxfId="97" priority="106" stopIfTrue="1" operator="equal">
      <formula>"Točno!"</formula>
    </cfRule>
  </conditionalFormatting>
  <conditionalFormatting sqref="AC98">
    <cfRule type="cellIs" dxfId="96" priority="103" stopIfTrue="1" operator="equal">
      <formula>"Točno!"</formula>
    </cfRule>
  </conditionalFormatting>
  <conditionalFormatting sqref="AX98">
    <cfRule type="cellIs" dxfId="95" priority="104" stopIfTrue="1" operator="equal">
      <formula>"Točno!"</formula>
    </cfRule>
  </conditionalFormatting>
  <conditionalFormatting sqref="AY98">
    <cfRule type="cellIs" dxfId="94" priority="105" stopIfTrue="1" operator="equal">
      <formula>"Točno!"</formula>
    </cfRule>
  </conditionalFormatting>
  <conditionalFormatting sqref="Z98">
    <cfRule type="cellIs" dxfId="93" priority="102" stopIfTrue="1" operator="equal">
      <formula>"Točno!"</formula>
    </cfRule>
  </conditionalFormatting>
  <conditionalFormatting sqref="AC74">
    <cfRule type="cellIs" dxfId="92" priority="90" stopIfTrue="1" operator="equal">
      <formula>"Točno!"</formula>
    </cfRule>
  </conditionalFormatting>
  <conditionalFormatting sqref="Z74">
    <cfRule type="cellIs" dxfId="91" priority="89" stopIfTrue="1" operator="equal">
      <formula>"Točno!"</formula>
    </cfRule>
  </conditionalFormatting>
  <conditionalFormatting sqref="AX74">
    <cfRule type="cellIs" dxfId="90" priority="91" stopIfTrue="1" operator="equal">
      <formula>"Točno!"</formula>
    </cfRule>
  </conditionalFormatting>
  <conditionalFormatting sqref="AY74">
    <cfRule type="cellIs" dxfId="89" priority="93" stopIfTrue="1" operator="equal">
      <formula>"Točno!"</formula>
    </cfRule>
  </conditionalFormatting>
  <conditionalFormatting sqref="AW74">
    <cfRule type="cellIs" dxfId="88" priority="92" stopIfTrue="1" operator="equal">
      <formula>"Točno!"</formula>
    </cfRule>
  </conditionalFormatting>
  <conditionalFormatting sqref="Z102">
    <cfRule type="cellIs" dxfId="87" priority="84" stopIfTrue="1" operator="equal">
      <formula>"Točno!"</formula>
    </cfRule>
  </conditionalFormatting>
  <conditionalFormatting sqref="AX102">
    <cfRule type="cellIs" dxfId="86" priority="86" stopIfTrue="1" operator="equal">
      <formula>"Točno!"</formula>
    </cfRule>
  </conditionalFormatting>
  <conditionalFormatting sqref="AW102">
    <cfRule type="cellIs" dxfId="85" priority="88" stopIfTrue="1" operator="equal">
      <formula>"Točno!"</formula>
    </cfRule>
  </conditionalFormatting>
  <conditionalFormatting sqref="AC102">
    <cfRule type="cellIs" dxfId="84" priority="85" stopIfTrue="1" operator="equal">
      <formula>"Točno!"</formula>
    </cfRule>
  </conditionalFormatting>
  <conditionalFormatting sqref="AY102">
    <cfRule type="cellIs" dxfId="83" priority="87" stopIfTrue="1" operator="equal">
      <formula>"Točno!"</formula>
    </cfRule>
  </conditionalFormatting>
  <conditionalFormatting sqref="AW111">
    <cfRule type="cellIs" dxfId="82" priority="83" stopIfTrue="1" operator="equal">
      <formula>"Točno!"</formula>
    </cfRule>
  </conditionalFormatting>
  <conditionalFormatting sqref="Z111">
    <cfRule type="cellIs" dxfId="81" priority="79" stopIfTrue="1" operator="equal">
      <formula>"Točno!"</formula>
    </cfRule>
  </conditionalFormatting>
  <conditionalFormatting sqref="AY111">
    <cfRule type="cellIs" dxfId="80" priority="82" stopIfTrue="1" operator="equal">
      <formula>"Točno!"</formula>
    </cfRule>
  </conditionalFormatting>
  <conditionalFormatting sqref="AX111">
    <cfRule type="cellIs" dxfId="79" priority="81" stopIfTrue="1" operator="equal">
      <formula>"Točno!"</formula>
    </cfRule>
  </conditionalFormatting>
  <conditionalFormatting sqref="AC111">
    <cfRule type="cellIs" dxfId="78" priority="80" stopIfTrue="1" operator="equal">
      <formula>"Točno!"</formula>
    </cfRule>
  </conditionalFormatting>
  <conditionalFormatting sqref="AW123">
    <cfRule type="cellIs" dxfId="77" priority="77" stopIfTrue="1" operator="equal">
      <formula>"Točno!"</formula>
    </cfRule>
  </conditionalFormatting>
  <conditionalFormatting sqref="AY123">
    <cfRule type="cellIs" dxfId="76" priority="76" stopIfTrue="1" operator="equal">
      <formula>"Točno!"</formula>
    </cfRule>
  </conditionalFormatting>
  <conditionalFormatting sqref="AX123">
    <cfRule type="cellIs" dxfId="75" priority="75" stopIfTrue="1" operator="equal">
      <formula>"Točno!"</formula>
    </cfRule>
  </conditionalFormatting>
  <conditionalFormatting sqref="Z123">
    <cfRule type="cellIs" dxfId="74" priority="74" stopIfTrue="1" operator="equal">
      <formula>"Točno!"</formula>
    </cfRule>
  </conditionalFormatting>
  <conditionalFormatting sqref="AC123">
    <cfRule type="cellIs" dxfId="73" priority="78" stopIfTrue="1" operator="equal">
      <formula>"Točno!"</formula>
    </cfRule>
  </conditionalFormatting>
  <conditionalFormatting sqref="AW121">
    <cfRule type="cellIs" dxfId="72" priority="72" stopIfTrue="1" operator="equal">
      <formula>"Točno!"</formula>
    </cfRule>
  </conditionalFormatting>
  <conditionalFormatting sqref="AY121">
    <cfRule type="cellIs" dxfId="71" priority="71" stopIfTrue="1" operator="equal">
      <formula>"Točno!"</formula>
    </cfRule>
  </conditionalFormatting>
  <conditionalFormatting sqref="AX121">
    <cfRule type="cellIs" dxfId="70" priority="70" stopIfTrue="1" operator="equal">
      <formula>"Točno!"</formula>
    </cfRule>
  </conditionalFormatting>
  <conditionalFormatting sqref="Z121">
    <cfRule type="cellIs" dxfId="69" priority="69" stopIfTrue="1" operator="equal">
      <formula>"Točno!"</formula>
    </cfRule>
  </conditionalFormatting>
  <conditionalFormatting sqref="AC121">
    <cfRule type="cellIs" dxfId="68" priority="73" stopIfTrue="1" operator="equal">
      <formula>"Točno!"</formula>
    </cfRule>
  </conditionalFormatting>
  <conditionalFormatting sqref="AW122">
    <cfRule type="cellIs" dxfId="67" priority="67" stopIfTrue="1" operator="equal">
      <formula>"Točno!"</formula>
    </cfRule>
  </conditionalFormatting>
  <conditionalFormatting sqref="AY122">
    <cfRule type="cellIs" dxfId="66" priority="66" stopIfTrue="1" operator="equal">
      <formula>"Točno!"</formula>
    </cfRule>
  </conditionalFormatting>
  <conditionalFormatting sqref="AX122">
    <cfRule type="cellIs" dxfId="65" priority="65" stopIfTrue="1" operator="equal">
      <formula>"Točno!"</formula>
    </cfRule>
  </conditionalFormatting>
  <conditionalFormatting sqref="Z122">
    <cfRule type="cellIs" dxfId="64" priority="64" stopIfTrue="1" operator="equal">
      <formula>"Točno!"</formula>
    </cfRule>
  </conditionalFormatting>
  <conditionalFormatting sqref="AC122">
    <cfRule type="cellIs" dxfId="63" priority="68" stopIfTrue="1" operator="equal">
      <formula>"Točno!"</formula>
    </cfRule>
  </conditionalFormatting>
  <conditionalFormatting sqref="AW124">
    <cfRule type="cellIs" dxfId="62" priority="62" stopIfTrue="1" operator="equal">
      <formula>"Točno!"</formula>
    </cfRule>
  </conditionalFormatting>
  <conditionalFormatting sqref="AY124">
    <cfRule type="cellIs" dxfId="61" priority="61" stopIfTrue="1" operator="equal">
      <formula>"Točno!"</formula>
    </cfRule>
  </conditionalFormatting>
  <conditionalFormatting sqref="AX124">
    <cfRule type="cellIs" dxfId="60" priority="60" stopIfTrue="1" operator="equal">
      <formula>"Točno!"</formula>
    </cfRule>
  </conditionalFormatting>
  <conditionalFormatting sqref="Z124">
    <cfRule type="cellIs" dxfId="59" priority="59" stopIfTrue="1" operator="equal">
      <formula>"Točno!"</formula>
    </cfRule>
  </conditionalFormatting>
  <conditionalFormatting sqref="AC124">
    <cfRule type="cellIs" dxfId="58" priority="63" stopIfTrue="1" operator="equal">
      <formula>"Točno!"</formula>
    </cfRule>
  </conditionalFormatting>
  <conditionalFormatting sqref="AY45">
    <cfRule type="cellIs" dxfId="57" priority="58" stopIfTrue="1" operator="equal">
      <formula>"Točno!"</formula>
    </cfRule>
  </conditionalFormatting>
  <conditionalFormatting sqref="AW45">
    <cfRule type="cellIs" dxfId="56" priority="57" stopIfTrue="1" operator="equal">
      <formula>"Točno!"</formula>
    </cfRule>
  </conditionalFormatting>
  <conditionalFormatting sqref="AC45">
    <cfRule type="cellIs" dxfId="55" priority="56" stopIfTrue="1" operator="equal">
      <formula>"Točno!"</formula>
    </cfRule>
  </conditionalFormatting>
  <conditionalFormatting sqref="AX45">
    <cfRule type="cellIs" dxfId="54" priority="55" stopIfTrue="1" operator="equal">
      <formula>"Točno!"</formula>
    </cfRule>
  </conditionalFormatting>
  <conditionalFormatting sqref="AW125">
    <cfRule type="cellIs" dxfId="53" priority="53" stopIfTrue="1" operator="equal">
      <formula>"Točno!"</formula>
    </cfRule>
  </conditionalFormatting>
  <conditionalFormatting sqref="AY125">
    <cfRule type="cellIs" dxfId="52" priority="52" stopIfTrue="1" operator="equal">
      <formula>"Točno!"</formula>
    </cfRule>
  </conditionalFormatting>
  <conditionalFormatting sqref="AX125">
    <cfRule type="cellIs" dxfId="51" priority="51" stopIfTrue="1" operator="equal">
      <formula>"Točno!"</formula>
    </cfRule>
  </conditionalFormatting>
  <conditionalFormatting sqref="Z125">
    <cfRule type="cellIs" dxfId="50" priority="50" stopIfTrue="1" operator="equal">
      <formula>"Točno!"</formula>
    </cfRule>
  </conditionalFormatting>
  <conditionalFormatting sqref="AC125">
    <cfRule type="cellIs" dxfId="49" priority="54" stopIfTrue="1" operator="equal">
      <formula>"Točno!"</formula>
    </cfRule>
  </conditionalFormatting>
  <conditionalFormatting sqref="AY107">
    <cfRule type="cellIs" dxfId="48" priority="47" stopIfTrue="1" operator="equal">
      <formula>"Točno!"</formula>
    </cfRule>
  </conditionalFormatting>
  <conditionalFormatting sqref="AW107">
    <cfRule type="cellIs" dxfId="47" priority="49" stopIfTrue="1" operator="equal">
      <formula>"Točno!"</formula>
    </cfRule>
  </conditionalFormatting>
  <conditionalFormatting sqref="AC107">
    <cfRule type="cellIs" dxfId="46" priority="48" stopIfTrue="1" operator="equal">
      <formula>"Točno!"</formula>
    </cfRule>
  </conditionalFormatting>
  <conditionalFormatting sqref="AX107">
    <cfRule type="cellIs" dxfId="45" priority="46" stopIfTrue="1" operator="equal">
      <formula>"Točno!"</formula>
    </cfRule>
  </conditionalFormatting>
  <conditionalFormatting sqref="Z107">
    <cfRule type="cellIs" dxfId="44" priority="45" stopIfTrue="1" operator="equal">
      <formula>"Točno!"</formula>
    </cfRule>
  </conditionalFormatting>
  <conditionalFormatting sqref="AY89">
    <cfRule type="cellIs" dxfId="43" priority="43" stopIfTrue="1" operator="equal">
      <formula>"Točno!"</formula>
    </cfRule>
  </conditionalFormatting>
  <conditionalFormatting sqref="AX89">
    <cfRule type="cellIs" dxfId="42" priority="42" stopIfTrue="1" operator="equal">
      <formula>"Točno!"</formula>
    </cfRule>
  </conditionalFormatting>
  <conditionalFormatting sqref="AC89">
    <cfRule type="cellIs" dxfId="41" priority="41" stopIfTrue="1" operator="equal">
      <formula>"Točno!"</formula>
    </cfRule>
  </conditionalFormatting>
  <conditionalFormatting sqref="Z89">
    <cfRule type="cellIs" dxfId="40" priority="40" stopIfTrue="1" operator="equal">
      <formula>"Točno!"</formula>
    </cfRule>
  </conditionalFormatting>
  <conditionalFormatting sqref="AW89">
    <cfRule type="cellIs" dxfId="39" priority="44" stopIfTrue="1" operator="equal">
      <formula>"Točno!"</formula>
    </cfRule>
  </conditionalFormatting>
  <conditionalFormatting sqref="BM86:BP86">
    <cfRule type="cellIs" dxfId="38" priority="35" stopIfTrue="1" operator="equal">
      <formula>"Točno!"</formula>
    </cfRule>
  </conditionalFormatting>
  <conditionalFormatting sqref="CJ86">
    <cfRule type="cellIs" dxfId="37" priority="34" stopIfTrue="1" operator="equal">
      <formula>"Točno!"</formula>
    </cfRule>
  </conditionalFormatting>
  <conditionalFormatting sqref="Z86">
    <cfRule type="cellIs" dxfId="36" priority="32" stopIfTrue="1" operator="equal">
      <formula>"Točno!"</formula>
    </cfRule>
  </conditionalFormatting>
  <conditionalFormatting sqref="AX86">
    <cfRule type="cellIs" dxfId="35" priority="39" stopIfTrue="1" operator="equal">
      <formula>"Točno!"</formula>
    </cfRule>
  </conditionalFormatting>
  <conditionalFormatting sqref="AC86">
    <cfRule type="cellIs" dxfId="34" priority="36" stopIfTrue="1" operator="equal">
      <formula>"Točno!"</formula>
    </cfRule>
  </conditionalFormatting>
  <conditionalFormatting sqref="AY86">
    <cfRule type="cellIs" dxfId="33" priority="38" stopIfTrue="1" operator="equal">
      <formula>"Točno!"</formula>
    </cfRule>
  </conditionalFormatting>
  <conditionalFormatting sqref="AW86">
    <cfRule type="cellIs" dxfId="32" priority="37" stopIfTrue="1" operator="equal">
      <formula>"Točno!"</formula>
    </cfRule>
  </conditionalFormatting>
  <conditionalFormatting sqref="DD86">
    <cfRule type="cellIs" dxfId="31" priority="33" stopIfTrue="1" operator="equal">
      <formula>"Točno!"</formula>
    </cfRule>
  </conditionalFormatting>
  <conditionalFormatting sqref="AC70">
    <cfRule type="cellIs" dxfId="30" priority="28" stopIfTrue="1" operator="equal">
      <formula>"Točno!"</formula>
    </cfRule>
  </conditionalFormatting>
  <conditionalFormatting sqref="AY70">
    <cfRule type="cellIs" dxfId="29" priority="30" stopIfTrue="1" operator="equal">
      <formula>"Točno!"</formula>
    </cfRule>
  </conditionalFormatting>
  <conditionalFormatting sqref="AX70">
    <cfRule type="cellIs" dxfId="28" priority="29" stopIfTrue="1" operator="equal">
      <formula>"Točno!"</formula>
    </cfRule>
  </conditionalFormatting>
  <conditionalFormatting sqref="AW70">
    <cfRule type="cellIs" dxfId="27" priority="31" stopIfTrue="1" operator="equal">
      <formula>"Točno!"</formula>
    </cfRule>
  </conditionalFormatting>
  <conditionalFormatting sqref="BN70:BO70">
    <cfRule type="cellIs" dxfId="26" priority="26" stopIfTrue="1" operator="equal">
      <formula>"Točno!"</formula>
    </cfRule>
  </conditionalFormatting>
  <conditionalFormatting sqref="Z70">
    <cfRule type="cellIs" dxfId="25" priority="27" stopIfTrue="1" operator="equal">
      <formula>"Točno!"</formula>
    </cfRule>
  </conditionalFormatting>
  <conditionalFormatting sqref="Z26 AW26:AY26 BM26:BP26 CJ26 AC26 DD26">
    <cfRule type="cellIs" dxfId="24" priority="25" stopIfTrue="1" operator="equal">
      <formula>"Točno!"</formula>
    </cfRule>
  </conditionalFormatting>
  <conditionalFormatting sqref="AY114">
    <cfRule type="cellIs" dxfId="23" priority="23" stopIfTrue="1" operator="equal">
      <formula>"Točno!"</formula>
    </cfRule>
  </conditionalFormatting>
  <conditionalFormatting sqref="AX114">
    <cfRule type="cellIs" dxfId="22" priority="21" stopIfTrue="1" operator="equal">
      <formula>"Točno!"</formula>
    </cfRule>
  </conditionalFormatting>
  <conditionalFormatting sqref="AW114">
    <cfRule type="cellIs" dxfId="21" priority="22" stopIfTrue="1" operator="equal">
      <formula>"Točno!"</formula>
    </cfRule>
  </conditionalFormatting>
  <conditionalFormatting sqref="AC114">
    <cfRule type="cellIs" dxfId="20" priority="24" stopIfTrue="1" operator="equal">
      <formula>"Točno!"</formula>
    </cfRule>
  </conditionalFormatting>
  <conditionalFormatting sqref="Z114">
    <cfRule type="cellIs" dxfId="19" priority="20" stopIfTrue="1" operator="equal">
      <formula>"Točno!"</formula>
    </cfRule>
  </conditionalFormatting>
  <conditionalFormatting sqref="Z91">
    <cfRule type="cellIs" dxfId="18" priority="19" stopIfTrue="1" operator="equal">
      <formula>"Točno!"</formula>
    </cfRule>
  </conditionalFormatting>
  <conditionalFormatting sqref="AW91">
    <cfRule type="cellIs" dxfId="17" priority="18" stopIfTrue="1" operator="equal">
      <formula>"Točno!"</formula>
    </cfRule>
  </conditionalFormatting>
  <conditionalFormatting sqref="AC91">
    <cfRule type="cellIs" dxfId="16" priority="15" stopIfTrue="1" operator="equal">
      <formula>"Točno!"</formula>
    </cfRule>
  </conditionalFormatting>
  <conditionalFormatting sqref="AX91">
    <cfRule type="cellIs" dxfId="15" priority="16" stopIfTrue="1" operator="equal">
      <formula>"Točno!"</formula>
    </cfRule>
  </conditionalFormatting>
  <conditionalFormatting sqref="AY91">
    <cfRule type="cellIs" dxfId="14" priority="17" stopIfTrue="1" operator="equal">
      <formula>"Točno!"</formula>
    </cfRule>
  </conditionalFormatting>
  <conditionalFormatting sqref="Z51">
    <cfRule type="cellIs" dxfId="13" priority="7" stopIfTrue="1" operator="equal">
      <formula>"Točno!"</formula>
    </cfRule>
  </conditionalFormatting>
  <conditionalFormatting sqref="AY51">
    <cfRule type="cellIs" dxfId="12" priority="13" stopIfTrue="1" operator="equal">
      <formula>"Točno!"</formula>
    </cfRule>
  </conditionalFormatting>
  <conditionalFormatting sqref="AW51">
    <cfRule type="cellIs" dxfId="11" priority="12" stopIfTrue="1" operator="equal">
      <formula>"Točno!"</formula>
    </cfRule>
  </conditionalFormatting>
  <conditionalFormatting sqref="AC51">
    <cfRule type="cellIs" dxfId="10" priority="11" stopIfTrue="1" operator="equal">
      <formula>"Točno!"</formula>
    </cfRule>
  </conditionalFormatting>
  <conditionalFormatting sqref="DD51">
    <cfRule type="cellIs" dxfId="9" priority="8" stopIfTrue="1" operator="equal">
      <formula>"Točno!"</formula>
    </cfRule>
  </conditionalFormatting>
  <conditionalFormatting sqref="AX51">
    <cfRule type="cellIs" dxfId="8" priority="14" stopIfTrue="1" operator="equal">
      <formula>"Točno!"</formula>
    </cfRule>
  </conditionalFormatting>
  <conditionalFormatting sqref="BM51:BP51">
    <cfRule type="cellIs" dxfId="7" priority="10" stopIfTrue="1" operator="equal">
      <formula>"Točno!"</formula>
    </cfRule>
  </conditionalFormatting>
  <conditionalFormatting sqref="CJ51">
    <cfRule type="cellIs" dxfId="6" priority="9" stopIfTrue="1" operator="equal">
      <formula>"Točno!"</formula>
    </cfRule>
  </conditionalFormatting>
  <conditionalFormatting sqref="Z20 AW20:AY20 AC20">
    <cfRule type="cellIs" dxfId="5" priority="6" stopIfTrue="1" operator="equal">
      <formula>"Točno!"</formula>
    </cfRule>
  </conditionalFormatting>
  <conditionalFormatting sqref="Z21 AW21:AY21 AC21">
    <cfRule type="cellIs" dxfId="4" priority="5" stopIfTrue="1" operator="equal">
      <formula>"Točno!"</formula>
    </cfRule>
  </conditionalFormatting>
  <conditionalFormatting sqref="Z22 AW22:AY22 AC22">
    <cfRule type="cellIs" dxfId="3" priority="4" stopIfTrue="1" operator="equal">
      <formula>"Točno!"</formula>
    </cfRule>
  </conditionalFormatting>
  <conditionalFormatting sqref="Z23 AW23:AY23 AC23">
    <cfRule type="cellIs" dxfId="2" priority="3" stopIfTrue="1" operator="equal">
      <formula>"Točno!"</formula>
    </cfRule>
  </conditionalFormatting>
  <conditionalFormatting sqref="Z24 AW24:AY24 AC24">
    <cfRule type="cellIs" dxfId="1" priority="2" stopIfTrue="1" operator="equal">
      <formula>"Točno!"</formula>
    </cfRule>
  </conditionalFormatting>
  <conditionalFormatting sqref="Z25 AW25:AY25 AC25">
    <cfRule type="cellIs" dxfId="0" priority="1" stopIfTrue="1" operator="equal">
      <formula>"Točno!"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12"/>
  <sheetViews>
    <sheetView topLeftCell="A10" workbookViewId="0">
      <selection activeCell="R29" sqref="R29"/>
    </sheetView>
  </sheetViews>
  <sheetFormatPr defaultRowHeight="14.4" x14ac:dyDescent="0.3"/>
  <cols>
    <col min="2" max="2" width="29.88671875" customWidth="1"/>
    <col min="3" max="3" width="12.33203125" bestFit="1" customWidth="1"/>
    <col min="5" max="5" width="17.6640625" customWidth="1"/>
    <col min="6" max="6" width="8" style="964" customWidth="1"/>
    <col min="7" max="7" width="22.5546875" customWidth="1"/>
    <col min="8" max="10" width="13.6640625" customWidth="1"/>
    <col min="14" max="14" width="13.6640625" customWidth="1"/>
    <col min="246" max="246" width="22.88671875" customWidth="1"/>
    <col min="247" max="247" width="12.33203125" bestFit="1" customWidth="1"/>
    <col min="249" max="249" width="17.6640625" customWidth="1"/>
    <col min="250" max="250" width="8" customWidth="1"/>
    <col min="251" max="251" width="22.5546875" customWidth="1"/>
    <col min="252" max="254" width="13.6640625" customWidth="1"/>
    <col min="258" max="258" width="13.6640625" customWidth="1"/>
    <col min="502" max="502" width="22.88671875" customWidth="1"/>
    <col min="503" max="503" width="12.33203125" bestFit="1" customWidth="1"/>
    <col min="505" max="505" width="17.6640625" customWidth="1"/>
    <col min="506" max="506" width="8" customWidth="1"/>
    <col min="507" max="507" width="22.5546875" customWidth="1"/>
    <col min="508" max="510" width="13.6640625" customWidth="1"/>
    <col min="514" max="514" width="13.6640625" customWidth="1"/>
    <col min="758" max="758" width="22.88671875" customWidth="1"/>
    <col min="759" max="759" width="12.33203125" bestFit="1" customWidth="1"/>
    <col min="761" max="761" width="17.6640625" customWidth="1"/>
    <col min="762" max="762" width="8" customWidth="1"/>
    <col min="763" max="763" width="22.5546875" customWidth="1"/>
    <col min="764" max="766" width="13.6640625" customWidth="1"/>
    <col min="770" max="770" width="13.6640625" customWidth="1"/>
    <col min="1014" max="1014" width="22.88671875" customWidth="1"/>
    <col min="1015" max="1015" width="12.33203125" bestFit="1" customWidth="1"/>
    <col min="1017" max="1017" width="17.6640625" customWidth="1"/>
    <col min="1018" max="1018" width="8" customWidth="1"/>
    <col min="1019" max="1019" width="22.5546875" customWidth="1"/>
    <col min="1020" max="1022" width="13.6640625" customWidth="1"/>
    <col min="1026" max="1026" width="13.6640625" customWidth="1"/>
    <col min="1270" max="1270" width="22.88671875" customWidth="1"/>
    <col min="1271" max="1271" width="12.33203125" bestFit="1" customWidth="1"/>
    <col min="1273" max="1273" width="17.6640625" customWidth="1"/>
    <col min="1274" max="1274" width="8" customWidth="1"/>
    <col min="1275" max="1275" width="22.5546875" customWidth="1"/>
    <col min="1276" max="1278" width="13.6640625" customWidth="1"/>
    <col min="1282" max="1282" width="13.6640625" customWidth="1"/>
    <col min="1526" max="1526" width="22.88671875" customWidth="1"/>
    <col min="1527" max="1527" width="12.33203125" bestFit="1" customWidth="1"/>
    <col min="1529" max="1529" width="17.6640625" customWidth="1"/>
    <col min="1530" max="1530" width="8" customWidth="1"/>
    <col min="1531" max="1531" width="22.5546875" customWidth="1"/>
    <col min="1532" max="1534" width="13.6640625" customWidth="1"/>
    <col min="1538" max="1538" width="13.6640625" customWidth="1"/>
    <col min="1782" max="1782" width="22.88671875" customWidth="1"/>
    <col min="1783" max="1783" width="12.33203125" bestFit="1" customWidth="1"/>
    <col min="1785" max="1785" width="17.6640625" customWidth="1"/>
    <col min="1786" max="1786" width="8" customWidth="1"/>
    <col min="1787" max="1787" width="22.5546875" customWidth="1"/>
    <col min="1788" max="1790" width="13.6640625" customWidth="1"/>
    <col min="1794" max="1794" width="13.6640625" customWidth="1"/>
    <col min="2038" max="2038" width="22.88671875" customWidth="1"/>
    <col min="2039" max="2039" width="12.33203125" bestFit="1" customWidth="1"/>
    <col min="2041" max="2041" width="17.6640625" customWidth="1"/>
    <col min="2042" max="2042" width="8" customWidth="1"/>
    <col min="2043" max="2043" width="22.5546875" customWidth="1"/>
    <col min="2044" max="2046" width="13.6640625" customWidth="1"/>
    <col min="2050" max="2050" width="13.6640625" customWidth="1"/>
    <col min="2294" max="2294" width="22.88671875" customWidth="1"/>
    <col min="2295" max="2295" width="12.33203125" bestFit="1" customWidth="1"/>
    <col min="2297" max="2297" width="17.6640625" customWidth="1"/>
    <col min="2298" max="2298" width="8" customWidth="1"/>
    <col min="2299" max="2299" width="22.5546875" customWidth="1"/>
    <col min="2300" max="2302" width="13.6640625" customWidth="1"/>
    <col min="2306" max="2306" width="13.6640625" customWidth="1"/>
    <col min="2550" max="2550" width="22.88671875" customWidth="1"/>
    <col min="2551" max="2551" width="12.33203125" bestFit="1" customWidth="1"/>
    <col min="2553" max="2553" width="17.6640625" customWidth="1"/>
    <col min="2554" max="2554" width="8" customWidth="1"/>
    <col min="2555" max="2555" width="22.5546875" customWidth="1"/>
    <col min="2556" max="2558" width="13.6640625" customWidth="1"/>
    <col min="2562" max="2562" width="13.6640625" customWidth="1"/>
    <col min="2806" max="2806" width="22.88671875" customWidth="1"/>
    <col min="2807" max="2807" width="12.33203125" bestFit="1" customWidth="1"/>
    <col min="2809" max="2809" width="17.6640625" customWidth="1"/>
    <col min="2810" max="2810" width="8" customWidth="1"/>
    <col min="2811" max="2811" width="22.5546875" customWidth="1"/>
    <col min="2812" max="2814" width="13.6640625" customWidth="1"/>
    <col min="2818" max="2818" width="13.6640625" customWidth="1"/>
    <col min="3062" max="3062" width="22.88671875" customWidth="1"/>
    <col min="3063" max="3063" width="12.33203125" bestFit="1" customWidth="1"/>
    <col min="3065" max="3065" width="17.6640625" customWidth="1"/>
    <col min="3066" max="3066" width="8" customWidth="1"/>
    <col min="3067" max="3067" width="22.5546875" customWidth="1"/>
    <col min="3068" max="3070" width="13.6640625" customWidth="1"/>
    <col min="3074" max="3074" width="13.6640625" customWidth="1"/>
    <col min="3318" max="3318" width="22.88671875" customWidth="1"/>
    <col min="3319" max="3319" width="12.33203125" bestFit="1" customWidth="1"/>
    <col min="3321" max="3321" width="17.6640625" customWidth="1"/>
    <col min="3322" max="3322" width="8" customWidth="1"/>
    <col min="3323" max="3323" width="22.5546875" customWidth="1"/>
    <col min="3324" max="3326" width="13.6640625" customWidth="1"/>
    <col min="3330" max="3330" width="13.6640625" customWidth="1"/>
    <col min="3574" max="3574" width="22.88671875" customWidth="1"/>
    <col min="3575" max="3575" width="12.33203125" bestFit="1" customWidth="1"/>
    <col min="3577" max="3577" width="17.6640625" customWidth="1"/>
    <col min="3578" max="3578" width="8" customWidth="1"/>
    <col min="3579" max="3579" width="22.5546875" customWidth="1"/>
    <col min="3580" max="3582" width="13.6640625" customWidth="1"/>
    <col min="3586" max="3586" width="13.6640625" customWidth="1"/>
    <col min="3830" max="3830" width="22.88671875" customWidth="1"/>
    <col min="3831" max="3831" width="12.33203125" bestFit="1" customWidth="1"/>
    <col min="3833" max="3833" width="17.6640625" customWidth="1"/>
    <col min="3834" max="3834" width="8" customWidth="1"/>
    <col min="3835" max="3835" width="22.5546875" customWidth="1"/>
    <col min="3836" max="3838" width="13.6640625" customWidth="1"/>
    <col min="3842" max="3842" width="13.6640625" customWidth="1"/>
    <col min="4086" max="4086" width="22.88671875" customWidth="1"/>
    <col min="4087" max="4087" width="12.33203125" bestFit="1" customWidth="1"/>
    <col min="4089" max="4089" width="17.6640625" customWidth="1"/>
    <col min="4090" max="4090" width="8" customWidth="1"/>
    <col min="4091" max="4091" width="22.5546875" customWidth="1"/>
    <col min="4092" max="4094" width="13.6640625" customWidth="1"/>
    <col min="4098" max="4098" width="13.6640625" customWidth="1"/>
    <col min="4342" max="4342" width="22.88671875" customWidth="1"/>
    <col min="4343" max="4343" width="12.33203125" bestFit="1" customWidth="1"/>
    <col min="4345" max="4345" width="17.6640625" customWidth="1"/>
    <col min="4346" max="4346" width="8" customWidth="1"/>
    <col min="4347" max="4347" width="22.5546875" customWidth="1"/>
    <col min="4348" max="4350" width="13.6640625" customWidth="1"/>
    <col min="4354" max="4354" width="13.6640625" customWidth="1"/>
    <col min="4598" max="4598" width="22.88671875" customWidth="1"/>
    <col min="4599" max="4599" width="12.33203125" bestFit="1" customWidth="1"/>
    <col min="4601" max="4601" width="17.6640625" customWidth="1"/>
    <col min="4602" max="4602" width="8" customWidth="1"/>
    <col min="4603" max="4603" width="22.5546875" customWidth="1"/>
    <col min="4604" max="4606" width="13.6640625" customWidth="1"/>
    <col min="4610" max="4610" width="13.6640625" customWidth="1"/>
    <col min="4854" max="4854" width="22.88671875" customWidth="1"/>
    <col min="4855" max="4855" width="12.33203125" bestFit="1" customWidth="1"/>
    <col min="4857" max="4857" width="17.6640625" customWidth="1"/>
    <col min="4858" max="4858" width="8" customWidth="1"/>
    <col min="4859" max="4859" width="22.5546875" customWidth="1"/>
    <col min="4860" max="4862" width="13.6640625" customWidth="1"/>
    <col min="4866" max="4866" width="13.6640625" customWidth="1"/>
    <col min="5110" max="5110" width="22.88671875" customWidth="1"/>
    <col min="5111" max="5111" width="12.33203125" bestFit="1" customWidth="1"/>
    <col min="5113" max="5113" width="17.6640625" customWidth="1"/>
    <col min="5114" max="5114" width="8" customWidth="1"/>
    <col min="5115" max="5115" width="22.5546875" customWidth="1"/>
    <col min="5116" max="5118" width="13.6640625" customWidth="1"/>
    <col min="5122" max="5122" width="13.6640625" customWidth="1"/>
    <col min="5366" max="5366" width="22.88671875" customWidth="1"/>
    <col min="5367" max="5367" width="12.33203125" bestFit="1" customWidth="1"/>
    <col min="5369" max="5369" width="17.6640625" customWidth="1"/>
    <col min="5370" max="5370" width="8" customWidth="1"/>
    <col min="5371" max="5371" width="22.5546875" customWidth="1"/>
    <col min="5372" max="5374" width="13.6640625" customWidth="1"/>
    <col min="5378" max="5378" width="13.6640625" customWidth="1"/>
    <col min="5622" max="5622" width="22.88671875" customWidth="1"/>
    <col min="5623" max="5623" width="12.33203125" bestFit="1" customWidth="1"/>
    <col min="5625" max="5625" width="17.6640625" customWidth="1"/>
    <col min="5626" max="5626" width="8" customWidth="1"/>
    <col min="5627" max="5627" width="22.5546875" customWidth="1"/>
    <col min="5628" max="5630" width="13.6640625" customWidth="1"/>
    <col min="5634" max="5634" width="13.6640625" customWidth="1"/>
    <col min="5878" max="5878" width="22.88671875" customWidth="1"/>
    <col min="5879" max="5879" width="12.33203125" bestFit="1" customWidth="1"/>
    <col min="5881" max="5881" width="17.6640625" customWidth="1"/>
    <col min="5882" max="5882" width="8" customWidth="1"/>
    <col min="5883" max="5883" width="22.5546875" customWidth="1"/>
    <col min="5884" max="5886" width="13.6640625" customWidth="1"/>
    <col min="5890" max="5890" width="13.6640625" customWidth="1"/>
    <col min="6134" max="6134" width="22.88671875" customWidth="1"/>
    <col min="6135" max="6135" width="12.33203125" bestFit="1" customWidth="1"/>
    <col min="6137" max="6137" width="17.6640625" customWidth="1"/>
    <col min="6138" max="6138" width="8" customWidth="1"/>
    <col min="6139" max="6139" width="22.5546875" customWidth="1"/>
    <col min="6140" max="6142" width="13.6640625" customWidth="1"/>
    <col min="6146" max="6146" width="13.6640625" customWidth="1"/>
    <col min="6390" max="6390" width="22.88671875" customWidth="1"/>
    <col min="6391" max="6391" width="12.33203125" bestFit="1" customWidth="1"/>
    <col min="6393" max="6393" width="17.6640625" customWidth="1"/>
    <col min="6394" max="6394" width="8" customWidth="1"/>
    <col min="6395" max="6395" width="22.5546875" customWidth="1"/>
    <col min="6396" max="6398" width="13.6640625" customWidth="1"/>
    <col min="6402" max="6402" width="13.6640625" customWidth="1"/>
    <col min="6646" max="6646" width="22.88671875" customWidth="1"/>
    <col min="6647" max="6647" width="12.33203125" bestFit="1" customWidth="1"/>
    <col min="6649" max="6649" width="17.6640625" customWidth="1"/>
    <col min="6650" max="6650" width="8" customWidth="1"/>
    <col min="6651" max="6651" width="22.5546875" customWidth="1"/>
    <col min="6652" max="6654" width="13.6640625" customWidth="1"/>
    <col min="6658" max="6658" width="13.6640625" customWidth="1"/>
    <col min="6902" max="6902" width="22.88671875" customWidth="1"/>
    <col min="6903" max="6903" width="12.33203125" bestFit="1" customWidth="1"/>
    <col min="6905" max="6905" width="17.6640625" customWidth="1"/>
    <col min="6906" max="6906" width="8" customWidth="1"/>
    <col min="6907" max="6907" width="22.5546875" customWidth="1"/>
    <col min="6908" max="6910" width="13.6640625" customWidth="1"/>
    <col min="6914" max="6914" width="13.6640625" customWidth="1"/>
    <col min="7158" max="7158" width="22.88671875" customWidth="1"/>
    <col min="7159" max="7159" width="12.33203125" bestFit="1" customWidth="1"/>
    <col min="7161" max="7161" width="17.6640625" customWidth="1"/>
    <col min="7162" max="7162" width="8" customWidth="1"/>
    <col min="7163" max="7163" width="22.5546875" customWidth="1"/>
    <col min="7164" max="7166" width="13.6640625" customWidth="1"/>
    <col min="7170" max="7170" width="13.6640625" customWidth="1"/>
    <col min="7414" max="7414" width="22.88671875" customWidth="1"/>
    <col min="7415" max="7415" width="12.33203125" bestFit="1" customWidth="1"/>
    <col min="7417" max="7417" width="17.6640625" customWidth="1"/>
    <col min="7418" max="7418" width="8" customWidth="1"/>
    <col min="7419" max="7419" width="22.5546875" customWidth="1"/>
    <col min="7420" max="7422" width="13.6640625" customWidth="1"/>
    <col min="7426" max="7426" width="13.6640625" customWidth="1"/>
    <col min="7670" max="7670" width="22.88671875" customWidth="1"/>
    <col min="7671" max="7671" width="12.33203125" bestFit="1" customWidth="1"/>
    <col min="7673" max="7673" width="17.6640625" customWidth="1"/>
    <col min="7674" max="7674" width="8" customWidth="1"/>
    <col min="7675" max="7675" width="22.5546875" customWidth="1"/>
    <col min="7676" max="7678" width="13.6640625" customWidth="1"/>
    <col min="7682" max="7682" width="13.6640625" customWidth="1"/>
    <col min="7926" max="7926" width="22.88671875" customWidth="1"/>
    <col min="7927" max="7927" width="12.33203125" bestFit="1" customWidth="1"/>
    <col min="7929" max="7929" width="17.6640625" customWidth="1"/>
    <col min="7930" max="7930" width="8" customWidth="1"/>
    <col min="7931" max="7931" width="22.5546875" customWidth="1"/>
    <col min="7932" max="7934" width="13.6640625" customWidth="1"/>
    <col min="7938" max="7938" width="13.6640625" customWidth="1"/>
    <col min="8182" max="8182" width="22.88671875" customWidth="1"/>
    <col min="8183" max="8183" width="12.33203125" bestFit="1" customWidth="1"/>
    <col min="8185" max="8185" width="17.6640625" customWidth="1"/>
    <col min="8186" max="8186" width="8" customWidth="1"/>
    <col min="8187" max="8187" width="22.5546875" customWidth="1"/>
    <col min="8188" max="8190" width="13.6640625" customWidth="1"/>
    <col min="8194" max="8194" width="13.6640625" customWidth="1"/>
    <col min="8438" max="8438" width="22.88671875" customWidth="1"/>
    <col min="8439" max="8439" width="12.33203125" bestFit="1" customWidth="1"/>
    <col min="8441" max="8441" width="17.6640625" customWidth="1"/>
    <col min="8442" max="8442" width="8" customWidth="1"/>
    <col min="8443" max="8443" width="22.5546875" customWidth="1"/>
    <col min="8444" max="8446" width="13.6640625" customWidth="1"/>
    <col min="8450" max="8450" width="13.6640625" customWidth="1"/>
    <col min="8694" max="8694" width="22.88671875" customWidth="1"/>
    <col min="8695" max="8695" width="12.33203125" bestFit="1" customWidth="1"/>
    <col min="8697" max="8697" width="17.6640625" customWidth="1"/>
    <col min="8698" max="8698" width="8" customWidth="1"/>
    <col min="8699" max="8699" width="22.5546875" customWidth="1"/>
    <col min="8700" max="8702" width="13.6640625" customWidth="1"/>
    <col min="8706" max="8706" width="13.6640625" customWidth="1"/>
    <col min="8950" max="8950" width="22.88671875" customWidth="1"/>
    <col min="8951" max="8951" width="12.33203125" bestFit="1" customWidth="1"/>
    <col min="8953" max="8953" width="17.6640625" customWidth="1"/>
    <col min="8954" max="8954" width="8" customWidth="1"/>
    <col min="8955" max="8955" width="22.5546875" customWidth="1"/>
    <col min="8956" max="8958" width="13.6640625" customWidth="1"/>
    <col min="8962" max="8962" width="13.6640625" customWidth="1"/>
    <col min="9206" max="9206" width="22.88671875" customWidth="1"/>
    <col min="9207" max="9207" width="12.33203125" bestFit="1" customWidth="1"/>
    <col min="9209" max="9209" width="17.6640625" customWidth="1"/>
    <col min="9210" max="9210" width="8" customWidth="1"/>
    <col min="9211" max="9211" width="22.5546875" customWidth="1"/>
    <col min="9212" max="9214" width="13.6640625" customWidth="1"/>
    <col min="9218" max="9218" width="13.6640625" customWidth="1"/>
    <col min="9462" max="9462" width="22.88671875" customWidth="1"/>
    <col min="9463" max="9463" width="12.33203125" bestFit="1" customWidth="1"/>
    <col min="9465" max="9465" width="17.6640625" customWidth="1"/>
    <col min="9466" max="9466" width="8" customWidth="1"/>
    <col min="9467" max="9467" width="22.5546875" customWidth="1"/>
    <col min="9468" max="9470" width="13.6640625" customWidth="1"/>
    <col min="9474" max="9474" width="13.6640625" customWidth="1"/>
    <col min="9718" max="9718" width="22.88671875" customWidth="1"/>
    <col min="9719" max="9719" width="12.33203125" bestFit="1" customWidth="1"/>
    <col min="9721" max="9721" width="17.6640625" customWidth="1"/>
    <col min="9722" max="9722" width="8" customWidth="1"/>
    <col min="9723" max="9723" width="22.5546875" customWidth="1"/>
    <col min="9724" max="9726" width="13.6640625" customWidth="1"/>
    <col min="9730" max="9730" width="13.6640625" customWidth="1"/>
    <col min="9974" max="9974" width="22.88671875" customWidth="1"/>
    <col min="9975" max="9975" width="12.33203125" bestFit="1" customWidth="1"/>
    <col min="9977" max="9977" width="17.6640625" customWidth="1"/>
    <col min="9978" max="9978" width="8" customWidth="1"/>
    <col min="9979" max="9979" width="22.5546875" customWidth="1"/>
    <col min="9980" max="9982" width="13.6640625" customWidth="1"/>
    <col min="9986" max="9986" width="13.6640625" customWidth="1"/>
    <col min="10230" max="10230" width="22.88671875" customWidth="1"/>
    <col min="10231" max="10231" width="12.33203125" bestFit="1" customWidth="1"/>
    <col min="10233" max="10233" width="17.6640625" customWidth="1"/>
    <col min="10234" max="10234" width="8" customWidth="1"/>
    <col min="10235" max="10235" width="22.5546875" customWidth="1"/>
    <col min="10236" max="10238" width="13.6640625" customWidth="1"/>
    <col min="10242" max="10242" width="13.6640625" customWidth="1"/>
    <col min="10486" max="10486" width="22.88671875" customWidth="1"/>
    <col min="10487" max="10487" width="12.33203125" bestFit="1" customWidth="1"/>
    <col min="10489" max="10489" width="17.6640625" customWidth="1"/>
    <col min="10490" max="10490" width="8" customWidth="1"/>
    <col min="10491" max="10491" width="22.5546875" customWidth="1"/>
    <col min="10492" max="10494" width="13.6640625" customWidth="1"/>
    <col min="10498" max="10498" width="13.6640625" customWidth="1"/>
    <col min="10742" max="10742" width="22.88671875" customWidth="1"/>
    <col min="10743" max="10743" width="12.33203125" bestFit="1" customWidth="1"/>
    <col min="10745" max="10745" width="17.6640625" customWidth="1"/>
    <col min="10746" max="10746" width="8" customWidth="1"/>
    <col min="10747" max="10747" width="22.5546875" customWidth="1"/>
    <col min="10748" max="10750" width="13.6640625" customWidth="1"/>
    <col min="10754" max="10754" width="13.6640625" customWidth="1"/>
    <col min="10998" max="10998" width="22.88671875" customWidth="1"/>
    <col min="10999" max="10999" width="12.33203125" bestFit="1" customWidth="1"/>
    <col min="11001" max="11001" width="17.6640625" customWidth="1"/>
    <col min="11002" max="11002" width="8" customWidth="1"/>
    <col min="11003" max="11003" width="22.5546875" customWidth="1"/>
    <col min="11004" max="11006" width="13.6640625" customWidth="1"/>
    <col min="11010" max="11010" width="13.6640625" customWidth="1"/>
    <col min="11254" max="11254" width="22.88671875" customWidth="1"/>
    <col min="11255" max="11255" width="12.33203125" bestFit="1" customWidth="1"/>
    <col min="11257" max="11257" width="17.6640625" customWidth="1"/>
    <col min="11258" max="11258" width="8" customWidth="1"/>
    <col min="11259" max="11259" width="22.5546875" customWidth="1"/>
    <col min="11260" max="11262" width="13.6640625" customWidth="1"/>
    <col min="11266" max="11266" width="13.6640625" customWidth="1"/>
    <col min="11510" max="11510" width="22.88671875" customWidth="1"/>
    <col min="11511" max="11511" width="12.33203125" bestFit="1" customWidth="1"/>
    <col min="11513" max="11513" width="17.6640625" customWidth="1"/>
    <col min="11514" max="11514" width="8" customWidth="1"/>
    <col min="11515" max="11515" width="22.5546875" customWidth="1"/>
    <col min="11516" max="11518" width="13.6640625" customWidth="1"/>
    <col min="11522" max="11522" width="13.6640625" customWidth="1"/>
    <col min="11766" max="11766" width="22.88671875" customWidth="1"/>
    <col min="11767" max="11767" width="12.33203125" bestFit="1" customWidth="1"/>
    <col min="11769" max="11769" width="17.6640625" customWidth="1"/>
    <col min="11770" max="11770" width="8" customWidth="1"/>
    <col min="11771" max="11771" width="22.5546875" customWidth="1"/>
    <col min="11772" max="11774" width="13.6640625" customWidth="1"/>
    <col min="11778" max="11778" width="13.6640625" customWidth="1"/>
    <col min="12022" max="12022" width="22.88671875" customWidth="1"/>
    <col min="12023" max="12023" width="12.33203125" bestFit="1" customWidth="1"/>
    <col min="12025" max="12025" width="17.6640625" customWidth="1"/>
    <col min="12026" max="12026" width="8" customWidth="1"/>
    <col min="12027" max="12027" width="22.5546875" customWidth="1"/>
    <col min="12028" max="12030" width="13.6640625" customWidth="1"/>
    <col min="12034" max="12034" width="13.6640625" customWidth="1"/>
    <col min="12278" max="12278" width="22.88671875" customWidth="1"/>
    <col min="12279" max="12279" width="12.33203125" bestFit="1" customWidth="1"/>
    <col min="12281" max="12281" width="17.6640625" customWidth="1"/>
    <col min="12282" max="12282" width="8" customWidth="1"/>
    <col min="12283" max="12283" width="22.5546875" customWidth="1"/>
    <col min="12284" max="12286" width="13.6640625" customWidth="1"/>
    <col min="12290" max="12290" width="13.6640625" customWidth="1"/>
    <col min="12534" max="12534" width="22.88671875" customWidth="1"/>
    <col min="12535" max="12535" width="12.33203125" bestFit="1" customWidth="1"/>
    <col min="12537" max="12537" width="17.6640625" customWidth="1"/>
    <col min="12538" max="12538" width="8" customWidth="1"/>
    <col min="12539" max="12539" width="22.5546875" customWidth="1"/>
    <col min="12540" max="12542" width="13.6640625" customWidth="1"/>
    <col min="12546" max="12546" width="13.6640625" customWidth="1"/>
    <col min="12790" max="12790" width="22.88671875" customWidth="1"/>
    <col min="12791" max="12791" width="12.33203125" bestFit="1" customWidth="1"/>
    <col min="12793" max="12793" width="17.6640625" customWidth="1"/>
    <col min="12794" max="12794" width="8" customWidth="1"/>
    <col min="12795" max="12795" width="22.5546875" customWidth="1"/>
    <col min="12796" max="12798" width="13.6640625" customWidth="1"/>
    <col min="12802" max="12802" width="13.6640625" customWidth="1"/>
    <col min="13046" max="13046" width="22.88671875" customWidth="1"/>
    <col min="13047" max="13047" width="12.33203125" bestFit="1" customWidth="1"/>
    <col min="13049" max="13049" width="17.6640625" customWidth="1"/>
    <col min="13050" max="13050" width="8" customWidth="1"/>
    <col min="13051" max="13051" width="22.5546875" customWidth="1"/>
    <col min="13052" max="13054" width="13.6640625" customWidth="1"/>
    <col min="13058" max="13058" width="13.6640625" customWidth="1"/>
    <col min="13302" max="13302" width="22.88671875" customWidth="1"/>
    <col min="13303" max="13303" width="12.33203125" bestFit="1" customWidth="1"/>
    <col min="13305" max="13305" width="17.6640625" customWidth="1"/>
    <col min="13306" max="13306" width="8" customWidth="1"/>
    <col min="13307" max="13307" width="22.5546875" customWidth="1"/>
    <col min="13308" max="13310" width="13.6640625" customWidth="1"/>
    <col min="13314" max="13314" width="13.6640625" customWidth="1"/>
    <col min="13558" max="13558" width="22.88671875" customWidth="1"/>
    <col min="13559" max="13559" width="12.33203125" bestFit="1" customWidth="1"/>
    <col min="13561" max="13561" width="17.6640625" customWidth="1"/>
    <col min="13562" max="13562" width="8" customWidth="1"/>
    <col min="13563" max="13563" width="22.5546875" customWidth="1"/>
    <col min="13564" max="13566" width="13.6640625" customWidth="1"/>
    <col min="13570" max="13570" width="13.6640625" customWidth="1"/>
    <col min="13814" max="13814" width="22.88671875" customWidth="1"/>
    <col min="13815" max="13815" width="12.33203125" bestFit="1" customWidth="1"/>
    <col min="13817" max="13817" width="17.6640625" customWidth="1"/>
    <col min="13818" max="13818" width="8" customWidth="1"/>
    <col min="13819" max="13819" width="22.5546875" customWidth="1"/>
    <col min="13820" max="13822" width="13.6640625" customWidth="1"/>
    <col min="13826" max="13826" width="13.6640625" customWidth="1"/>
    <col min="14070" max="14070" width="22.88671875" customWidth="1"/>
    <col min="14071" max="14071" width="12.33203125" bestFit="1" customWidth="1"/>
    <col min="14073" max="14073" width="17.6640625" customWidth="1"/>
    <col min="14074" max="14074" width="8" customWidth="1"/>
    <col min="14075" max="14075" width="22.5546875" customWidth="1"/>
    <col min="14076" max="14078" width="13.6640625" customWidth="1"/>
    <col min="14082" max="14082" width="13.6640625" customWidth="1"/>
    <col min="14326" max="14326" width="22.88671875" customWidth="1"/>
    <col min="14327" max="14327" width="12.33203125" bestFit="1" customWidth="1"/>
    <col min="14329" max="14329" width="17.6640625" customWidth="1"/>
    <col min="14330" max="14330" width="8" customWidth="1"/>
    <col min="14331" max="14331" width="22.5546875" customWidth="1"/>
    <col min="14332" max="14334" width="13.6640625" customWidth="1"/>
    <col min="14338" max="14338" width="13.6640625" customWidth="1"/>
    <col min="14582" max="14582" width="22.88671875" customWidth="1"/>
    <col min="14583" max="14583" width="12.33203125" bestFit="1" customWidth="1"/>
    <col min="14585" max="14585" width="17.6640625" customWidth="1"/>
    <col min="14586" max="14586" width="8" customWidth="1"/>
    <col min="14587" max="14587" width="22.5546875" customWidth="1"/>
    <col min="14588" max="14590" width="13.6640625" customWidth="1"/>
    <col min="14594" max="14594" width="13.6640625" customWidth="1"/>
    <col min="14838" max="14838" width="22.88671875" customWidth="1"/>
    <col min="14839" max="14839" width="12.33203125" bestFit="1" customWidth="1"/>
    <col min="14841" max="14841" width="17.6640625" customWidth="1"/>
    <col min="14842" max="14842" width="8" customWidth="1"/>
    <col min="14843" max="14843" width="22.5546875" customWidth="1"/>
    <col min="14844" max="14846" width="13.6640625" customWidth="1"/>
    <col min="14850" max="14850" width="13.6640625" customWidth="1"/>
    <col min="15094" max="15094" width="22.88671875" customWidth="1"/>
    <col min="15095" max="15095" width="12.33203125" bestFit="1" customWidth="1"/>
    <col min="15097" max="15097" width="17.6640625" customWidth="1"/>
    <col min="15098" max="15098" width="8" customWidth="1"/>
    <col min="15099" max="15099" width="22.5546875" customWidth="1"/>
    <col min="15100" max="15102" width="13.6640625" customWidth="1"/>
    <col min="15106" max="15106" width="13.6640625" customWidth="1"/>
    <col min="15350" max="15350" width="22.88671875" customWidth="1"/>
    <col min="15351" max="15351" width="12.33203125" bestFit="1" customWidth="1"/>
    <col min="15353" max="15353" width="17.6640625" customWidth="1"/>
    <col min="15354" max="15354" width="8" customWidth="1"/>
    <col min="15355" max="15355" width="22.5546875" customWidth="1"/>
    <col min="15356" max="15358" width="13.6640625" customWidth="1"/>
    <col min="15362" max="15362" width="13.6640625" customWidth="1"/>
    <col min="15606" max="15606" width="22.88671875" customWidth="1"/>
    <col min="15607" max="15607" width="12.33203125" bestFit="1" customWidth="1"/>
    <col min="15609" max="15609" width="17.6640625" customWidth="1"/>
    <col min="15610" max="15610" width="8" customWidth="1"/>
    <col min="15611" max="15611" width="22.5546875" customWidth="1"/>
    <col min="15612" max="15614" width="13.6640625" customWidth="1"/>
    <col min="15618" max="15618" width="13.6640625" customWidth="1"/>
    <col min="15862" max="15862" width="22.88671875" customWidth="1"/>
    <col min="15863" max="15863" width="12.33203125" bestFit="1" customWidth="1"/>
    <col min="15865" max="15865" width="17.6640625" customWidth="1"/>
    <col min="15866" max="15866" width="8" customWidth="1"/>
    <col min="15867" max="15867" width="22.5546875" customWidth="1"/>
    <col min="15868" max="15870" width="13.6640625" customWidth="1"/>
    <col min="15874" max="15874" width="13.6640625" customWidth="1"/>
    <col min="16118" max="16118" width="22.88671875" customWidth="1"/>
    <col min="16119" max="16119" width="12.33203125" bestFit="1" customWidth="1"/>
    <col min="16121" max="16121" width="17.6640625" customWidth="1"/>
    <col min="16122" max="16122" width="8" customWidth="1"/>
    <col min="16123" max="16123" width="22.5546875" customWidth="1"/>
    <col min="16124" max="16126" width="13.6640625" customWidth="1"/>
    <col min="16130" max="16130" width="13.6640625" customWidth="1"/>
  </cols>
  <sheetData>
    <row r="2" spans="1:14" x14ac:dyDescent="0.3">
      <c r="B2" s="1754" t="s">
        <v>218</v>
      </c>
      <c r="C2" s="1754"/>
      <c r="D2" s="1754"/>
      <c r="E2" s="1754"/>
      <c r="F2" s="1754"/>
      <c r="G2" s="1754"/>
      <c r="H2" s="1754"/>
      <c r="I2" s="1754"/>
      <c r="J2" s="1754"/>
      <c r="K2" s="1754"/>
    </row>
    <row r="3" spans="1:14" x14ac:dyDescent="0.3">
      <c r="B3" s="963" t="s">
        <v>219</v>
      </c>
    </row>
    <row r="5" spans="1:14" ht="18" thickBot="1" x14ac:dyDescent="0.35">
      <c r="B5" s="1755" t="s">
        <v>220</v>
      </c>
      <c r="C5" s="1755"/>
      <c r="D5" s="1756"/>
      <c r="E5" s="1756"/>
      <c r="F5" s="1756"/>
      <c r="G5" s="1756"/>
      <c r="H5" s="1756"/>
      <c r="I5" s="1756"/>
      <c r="J5" s="1756"/>
      <c r="K5" s="1756"/>
    </row>
    <row r="6" spans="1:14" ht="15.6" x14ac:dyDescent="0.3">
      <c r="A6" s="965"/>
      <c r="B6" s="1757" t="s">
        <v>221</v>
      </c>
      <c r="C6" s="1758"/>
      <c r="E6" s="1759" t="s">
        <v>222</v>
      </c>
      <c r="F6" s="966"/>
      <c r="G6" s="1761" t="s">
        <v>223</v>
      </c>
      <c r="H6" s="1762"/>
      <c r="I6" s="1762"/>
      <c r="J6" s="1762"/>
      <c r="K6" s="1763"/>
    </row>
    <row r="7" spans="1:14" ht="16.2" thickBot="1" x14ac:dyDescent="0.35">
      <c r="A7" s="967"/>
      <c r="B7" s="1764" t="s">
        <v>224</v>
      </c>
      <c r="C7" s="1765"/>
      <c r="E7" s="1760"/>
      <c r="F7" s="968"/>
      <c r="G7" s="1766" t="s">
        <v>225</v>
      </c>
      <c r="H7" s="1767" t="s">
        <v>226</v>
      </c>
      <c r="I7" s="1767" t="s">
        <v>227</v>
      </c>
      <c r="J7" s="1767" t="s">
        <v>228</v>
      </c>
      <c r="K7" s="1770" t="s">
        <v>229</v>
      </c>
    </row>
    <row r="8" spans="1:14" x14ac:dyDescent="0.3">
      <c r="A8" s="967"/>
      <c r="B8" s="969" t="s">
        <v>311</v>
      </c>
      <c r="C8" s="970">
        <v>22</v>
      </c>
      <c r="E8" s="971">
        <v>22</v>
      </c>
      <c r="F8" s="972"/>
      <c r="G8" s="1766"/>
      <c r="H8" s="1767"/>
      <c r="I8" s="1767"/>
      <c r="J8" s="1767"/>
      <c r="K8" s="1770"/>
    </row>
    <row r="9" spans="1:14" ht="15" thickBot="1" x14ac:dyDescent="0.35">
      <c r="A9" s="967"/>
      <c r="B9" s="973" t="s">
        <v>231</v>
      </c>
      <c r="C9" s="974" t="s">
        <v>232</v>
      </c>
      <c r="E9" s="975">
        <v>18</v>
      </c>
      <c r="F9" s="972"/>
      <c r="G9" s="1766"/>
      <c r="H9" s="1767"/>
      <c r="I9" s="1767"/>
      <c r="J9" s="1767"/>
      <c r="K9" s="1770"/>
    </row>
    <row r="10" spans="1:14" ht="27.6" x14ac:dyDescent="0.35">
      <c r="A10" s="976" t="s">
        <v>233</v>
      </c>
      <c r="B10" s="977" t="s">
        <v>234</v>
      </c>
      <c r="C10" s="978">
        <v>2</v>
      </c>
      <c r="D10" s="979"/>
      <c r="E10" s="980">
        <v>12</v>
      </c>
      <c r="F10" s="981"/>
      <c r="G10" s="982">
        <v>9</v>
      </c>
      <c r="H10" s="983">
        <v>12</v>
      </c>
      <c r="I10" s="983"/>
      <c r="J10" s="983"/>
      <c r="K10" s="984">
        <f>SUM(G10:J10)</f>
        <v>21</v>
      </c>
      <c r="L10" s="1771" t="s">
        <v>235</v>
      </c>
      <c r="M10" s="1771"/>
      <c r="N10" s="1771"/>
    </row>
    <row r="11" spans="1:14" ht="29.4" thickBot="1" x14ac:dyDescent="0.4">
      <c r="A11" s="985" t="s">
        <v>18</v>
      </c>
      <c r="B11" s="986" t="s">
        <v>312</v>
      </c>
      <c r="C11" s="987">
        <f>(C8-C10)</f>
        <v>20</v>
      </c>
      <c r="D11" s="979"/>
      <c r="E11" s="988">
        <f>(E12-E10)</f>
        <v>2.6666666666666679</v>
      </c>
      <c r="F11" s="989"/>
      <c r="G11" s="990">
        <v>2</v>
      </c>
      <c r="H11" s="991">
        <v>3</v>
      </c>
      <c r="I11" s="991"/>
      <c r="J11" s="991"/>
      <c r="K11" s="992">
        <f>SUM(G11:J11)</f>
        <v>5</v>
      </c>
      <c r="L11" s="1771"/>
      <c r="M11" s="1771"/>
      <c r="N11" s="1771"/>
    </row>
    <row r="12" spans="1:14" ht="18" x14ac:dyDescent="0.35">
      <c r="A12" s="993" t="s">
        <v>237</v>
      </c>
      <c r="B12" s="994" t="s">
        <v>310</v>
      </c>
      <c r="C12" s="995">
        <f>(C10+C11)</f>
        <v>22</v>
      </c>
      <c r="D12" s="979"/>
      <c r="E12" s="996">
        <f>(E8*E14/40)</f>
        <v>14.666666666666668</v>
      </c>
      <c r="F12" s="997"/>
      <c r="G12" s="998">
        <f>SUM(G10:G11)</f>
        <v>11</v>
      </c>
      <c r="H12" s="999">
        <f>SUM(H10:H11)</f>
        <v>15</v>
      </c>
      <c r="I12" s="999"/>
      <c r="J12" s="999"/>
      <c r="K12" s="1000">
        <f>SUM(G12:J12)</f>
        <v>26</v>
      </c>
      <c r="L12" s="1771"/>
      <c r="M12" s="1771"/>
      <c r="N12" s="1771"/>
    </row>
    <row r="13" spans="1:14" ht="18" x14ac:dyDescent="0.35">
      <c r="A13" s="1001" t="s">
        <v>239</v>
      </c>
      <c r="B13" s="1002" t="s">
        <v>240</v>
      </c>
      <c r="C13" s="1003">
        <f>(40-C12)</f>
        <v>18</v>
      </c>
      <c r="D13" s="979"/>
      <c r="E13" s="1004">
        <f>(E14-E12)</f>
        <v>12</v>
      </c>
      <c r="F13" s="1005"/>
      <c r="G13" s="1006">
        <v>9</v>
      </c>
      <c r="H13" s="1007">
        <v>12</v>
      </c>
      <c r="I13" s="1007"/>
      <c r="J13" s="1007"/>
      <c r="K13" s="1008">
        <f>SUM(G13:J13)</f>
        <v>21</v>
      </c>
      <c r="L13" s="1771"/>
      <c r="M13" s="1771"/>
      <c r="N13" s="1771"/>
    </row>
    <row r="14" spans="1:14" ht="18.600000000000001" thickBot="1" x14ac:dyDescent="0.4">
      <c r="A14" s="1772" t="s">
        <v>241</v>
      </c>
      <c r="B14" s="1773"/>
      <c r="C14" s="1009">
        <f>(C12+C13)</f>
        <v>40</v>
      </c>
      <c r="D14" s="979"/>
      <c r="E14" s="1010">
        <f>(E10*40/E9)</f>
        <v>26.666666666666668</v>
      </c>
      <c r="F14" s="1011"/>
      <c r="G14" s="1012">
        <f>SUM(G12:G13)</f>
        <v>20</v>
      </c>
      <c r="H14" s="1013">
        <f>(H12+H13)</f>
        <v>27</v>
      </c>
      <c r="I14" s="1013"/>
      <c r="J14" s="1013"/>
      <c r="K14" s="1014">
        <f>SUM(G14:J14)</f>
        <v>47</v>
      </c>
      <c r="L14" s="1771"/>
      <c r="M14" s="1771"/>
      <c r="N14" s="1771"/>
    </row>
    <row r="19" spans="1:14" ht="16.2" thickBot="1" x14ac:dyDescent="0.35">
      <c r="B19" s="1774" t="s">
        <v>242</v>
      </c>
      <c r="C19" s="1774"/>
      <c r="D19" s="1775"/>
      <c r="E19" s="1774"/>
      <c r="F19" s="1774"/>
      <c r="G19" s="1774"/>
      <c r="H19" s="1774"/>
      <c r="I19" s="1774"/>
      <c r="J19" s="1774"/>
      <c r="K19" s="1774"/>
    </row>
    <row r="20" spans="1:14" ht="15.75" customHeight="1" x14ac:dyDescent="0.3">
      <c r="A20" s="965"/>
      <c r="B20" s="1757" t="s">
        <v>221</v>
      </c>
      <c r="C20" s="1758"/>
      <c r="E20" s="1759" t="s">
        <v>222</v>
      </c>
      <c r="F20" s="1015"/>
      <c r="G20" s="1776" t="s">
        <v>223</v>
      </c>
      <c r="H20" s="1777"/>
      <c r="I20" s="1777"/>
      <c r="J20" s="1777"/>
      <c r="K20" s="1778"/>
    </row>
    <row r="21" spans="1:14" ht="16.2" thickBot="1" x14ac:dyDescent="0.35">
      <c r="A21" s="967"/>
      <c r="B21" s="1779" t="s">
        <v>224</v>
      </c>
      <c r="C21" s="1780"/>
      <c r="E21" s="1760"/>
      <c r="F21" s="968"/>
      <c r="G21" s="1766" t="s">
        <v>225</v>
      </c>
      <c r="H21" s="1767" t="s">
        <v>226</v>
      </c>
      <c r="I21" s="1767" t="s">
        <v>227</v>
      </c>
      <c r="J21" s="1767" t="s">
        <v>228</v>
      </c>
      <c r="K21" s="1781" t="s">
        <v>229</v>
      </c>
    </row>
    <row r="22" spans="1:14" x14ac:dyDescent="0.3">
      <c r="A22" s="967"/>
      <c r="B22" s="1016" t="s">
        <v>311</v>
      </c>
      <c r="C22" s="1017">
        <v>23</v>
      </c>
      <c r="E22" s="1018">
        <v>23</v>
      </c>
      <c r="F22" s="972"/>
      <c r="G22" s="1766"/>
      <c r="H22" s="1767"/>
      <c r="I22" s="1767"/>
      <c r="J22" s="1767"/>
      <c r="K22" s="1782"/>
    </row>
    <row r="23" spans="1:14" x14ac:dyDescent="0.3">
      <c r="A23" s="967"/>
      <c r="B23" s="1016" t="s">
        <v>231</v>
      </c>
      <c r="C23" s="1017" t="s">
        <v>243</v>
      </c>
      <c r="E23" s="1018">
        <v>19</v>
      </c>
      <c r="F23" s="972"/>
      <c r="G23" s="1766"/>
      <c r="H23" s="1767"/>
      <c r="I23" s="1767"/>
      <c r="J23" s="1767"/>
      <c r="K23" s="1783"/>
    </row>
    <row r="24" spans="1:14" ht="27.6" x14ac:dyDescent="0.3">
      <c r="A24" s="1019" t="s">
        <v>233</v>
      </c>
      <c r="B24" s="1020" t="s">
        <v>234</v>
      </c>
      <c r="C24" s="1021">
        <v>20</v>
      </c>
      <c r="D24" s="963"/>
      <c r="E24" s="1022">
        <v>12</v>
      </c>
      <c r="F24" s="1023"/>
      <c r="G24" s="1024">
        <v>16</v>
      </c>
      <c r="H24" s="1025">
        <v>4</v>
      </c>
      <c r="I24" s="1025"/>
      <c r="J24" s="1026"/>
      <c r="K24" s="1027">
        <f>SUM(G24:J24)</f>
        <v>20</v>
      </c>
      <c r="L24" s="1771" t="s">
        <v>235</v>
      </c>
      <c r="M24" s="1771"/>
      <c r="N24" s="1771"/>
    </row>
    <row r="25" spans="1:14" ht="29.4" thickBot="1" x14ac:dyDescent="0.35">
      <c r="A25" s="1028" t="s">
        <v>18</v>
      </c>
      <c r="B25" s="1029" t="s">
        <v>312</v>
      </c>
      <c r="C25" s="1030">
        <f>(C22-C24)</f>
        <v>3</v>
      </c>
      <c r="D25" s="963"/>
      <c r="E25" s="1031">
        <f>(E26-E24)</f>
        <v>2.526315789473685</v>
      </c>
      <c r="F25" s="1032"/>
      <c r="G25" s="1033">
        <v>2</v>
      </c>
      <c r="H25" s="1034">
        <v>1</v>
      </c>
      <c r="I25" s="1034"/>
      <c r="J25" s="1034"/>
      <c r="K25" s="1035">
        <f>SUM(G25:J25)</f>
        <v>3</v>
      </c>
      <c r="L25" s="1771"/>
      <c r="M25" s="1771"/>
      <c r="N25" s="1771"/>
    </row>
    <row r="26" spans="1:14" ht="18" x14ac:dyDescent="0.3">
      <c r="A26" s="1036" t="s">
        <v>237</v>
      </c>
      <c r="B26" s="1037" t="s">
        <v>310</v>
      </c>
      <c r="C26" s="1038">
        <f>(C24+C25)</f>
        <v>23</v>
      </c>
      <c r="D26" s="1039"/>
      <c r="E26" s="1040">
        <f>(E22*E28/40)</f>
        <v>14.526315789473685</v>
      </c>
      <c r="F26" s="1041"/>
      <c r="G26" s="1042">
        <f>(G24+G25)</f>
        <v>18</v>
      </c>
      <c r="H26" s="1043">
        <f>(H24+H25)</f>
        <v>5</v>
      </c>
      <c r="I26" s="1043"/>
      <c r="J26" s="1043"/>
      <c r="K26" s="1044">
        <f>SUM(G26:J26)</f>
        <v>23</v>
      </c>
      <c r="L26" s="1771"/>
      <c r="M26" s="1771"/>
      <c r="N26" s="1771"/>
    </row>
    <row r="27" spans="1:14" ht="18.600000000000001" thickBot="1" x14ac:dyDescent="0.35">
      <c r="A27" s="1045" t="s">
        <v>239</v>
      </c>
      <c r="B27" s="1046" t="s">
        <v>240</v>
      </c>
      <c r="C27" s="1047">
        <f>(40-C26)</f>
        <v>17</v>
      </c>
      <c r="E27" s="1048">
        <f>(E28-E26)</f>
        <v>10.736842105263158</v>
      </c>
      <c r="F27" s="1049"/>
      <c r="G27" s="1006">
        <v>14</v>
      </c>
      <c r="H27" s="1007">
        <v>3</v>
      </c>
      <c r="I27" s="1007"/>
      <c r="J27" s="1007"/>
      <c r="K27" s="1050">
        <f>SUM(G27:J27)</f>
        <v>17</v>
      </c>
      <c r="L27" s="1771"/>
      <c r="M27" s="1771"/>
      <c r="N27" s="1771"/>
    </row>
    <row r="28" spans="1:14" ht="18.600000000000001" thickBot="1" x14ac:dyDescent="0.4">
      <c r="A28" s="1772" t="s">
        <v>241</v>
      </c>
      <c r="B28" s="1773"/>
      <c r="C28" s="1009">
        <f>(C26+C27)</f>
        <v>40</v>
      </c>
      <c r="E28" s="1051">
        <f>(E24*40/E23)</f>
        <v>25.263157894736842</v>
      </c>
      <c r="F28" s="1052"/>
      <c r="G28" s="1053">
        <f>(G26+G27)</f>
        <v>32</v>
      </c>
      <c r="H28" s="1054">
        <f>(H26+H27)</f>
        <v>8</v>
      </c>
      <c r="I28" s="1054">
        <f>(I26+I27)</f>
        <v>0</v>
      </c>
      <c r="J28" s="1054">
        <f>(J26+J27)</f>
        <v>0</v>
      </c>
      <c r="K28" s="1055">
        <f>(K26+K27)</f>
        <v>40</v>
      </c>
      <c r="L28" s="1771"/>
      <c r="M28" s="1771"/>
      <c r="N28" s="1771"/>
    </row>
    <row r="31" spans="1:14" ht="15" thickBot="1" x14ac:dyDescent="0.35">
      <c r="B31" s="1768" t="s">
        <v>244</v>
      </c>
      <c r="C31" s="1768"/>
      <c r="D31" s="1769"/>
      <c r="E31" s="1768"/>
      <c r="F31" s="1769"/>
      <c r="G31" s="1768"/>
      <c r="H31" s="1768"/>
      <c r="I31" s="1768"/>
      <c r="J31" s="1768"/>
      <c r="K31" s="1768"/>
    </row>
    <row r="32" spans="1:14" ht="15.75" customHeight="1" x14ac:dyDescent="0.3">
      <c r="A32" s="965"/>
      <c r="B32" s="1757" t="s">
        <v>221</v>
      </c>
      <c r="C32" s="1758"/>
      <c r="E32" s="1759" t="s">
        <v>222</v>
      </c>
      <c r="F32" s="966"/>
      <c r="G32" s="1784" t="s">
        <v>223</v>
      </c>
      <c r="H32" s="1785"/>
      <c r="I32" s="1785"/>
      <c r="J32" s="1785"/>
      <c r="K32" s="1056"/>
    </row>
    <row r="33" spans="1:14" ht="16.2" thickBot="1" x14ac:dyDescent="0.35">
      <c r="A33" s="967"/>
      <c r="B33" s="1764" t="s">
        <v>224</v>
      </c>
      <c r="C33" s="1765"/>
      <c r="E33" s="1760"/>
      <c r="F33" s="968"/>
      <c r="G33" s="1766" t="s">
        <v>225</v>
      </c>
      <c r="H33" s="1767" t="s">
        <v>226</v>
      </c>
      <c r="I33" s="1767" t="s">
        <v>227</v>
      </c>
      <c r="J33" s="1767" t="s">
        <v>228</v>
      </c>
      <c r="K33" s="1770" t="s">
        <v>229</v>
      </c>
    </row>
    <row r="34" spans="1:14" x14ac:dyDescent="0.3">
      <c r="A34" s="967"/>
      <c r="B34" s="969" t="s">
        <v>311</v>
      </c>
      <c r="C34" s="970">
        <v>24</v>
      </c>
      <c r="E34" s="971">
        <v>24</v>
      </c>
      <c r="F34" s="972"/>
      <c r="G34" s="1766"/>
      <c r="H34" s="1767"/>
      <c r="I34" s="1767"/>
      <c r="J34" s="1767"/>
      <c r="K34" s="1770"/>
    </row>
    <row r="35" spans="1:14" ht="15" thickBot="1" x14ac:dyDescent="0.35">
      <c r="A35" s="967"/>
      <c r="B35" s="973" t="s">
        <v>231</v>
      </c>
      <c r="C35" s="974" t="s">
        <v>245</v>
      </c>
      <c r="E35" s="975">
        <v>20</v>
      </c>
      <c r="F35" s="972"/>
      <c r="G35" s="1766"/>
      <c r="H35" s="1767"/>
      <c r="I35" s="1767"/>
      <c r="J35" s="1767"/>
      <c r="K35" s="1770"/>
    </row>
    <row r="36" spans="1:14" ht="27.6" x14ac:dyDescent="0.35">
      <c r="A36" s="976" t="s">
        <v>233</v>
      </c>
      <c r="B36" s="977" t="s">
        <v>234</v>
      </c>
      <c r="C36" s="1057">
        <v>18</v>
      </c>
      <c r="D36" s="979"/>
      <c r="E36" s="1058">
        <v>12</v>
      </c>
      <c r="F36" s="1023"/>
      <c r="G36" s="1059">
        <v>13</v>
      </c>
      <c r="H36" s="1060">
        <v>2</v>
      </c>
      <c r="I36" s="1060">
        <v>2</v>
      </c>
      <c r="J36" s="1061"/>
      <c r="K36" s="1062">
        <f>SUM(G36:J36)</f>
        <v>17</v>
      </c>
      <c r="L36" s="1771" t="s">
        <v>235</v>
      </c>
      <c r="M36" s="1771"/>
      <c r="N36" s="1771"/>
    </row>
    <row r="37" spans="1:14" ht="29.4" thickBot="1" x14ac:dyDescent="0.4">
      <c r="A37" s="985" t="s">
        <v>18</v>
      </c>
      <c r="B37" s="1063" t="s">
        <v>312</v>
      </c>
      <c r="C37" s="1064">
        <v>12</v>
      </c>
      <c r="D37" s="979"/>
      <c r="E37" s="1167">
        <f>(E38-E36)</f>
        <v>2.4000000000000004</v>
      </c>
      <c r="F37" s="1032"/>
      <c r="G37" s="1065">
        <v>5</v>
      </c>
      <c r="H37" s="1066">
        <v>1</v>
      </c>
      <c r="I37" s="1066"/>
      <c r="J37" s="1066"/>
      <c r="K37" s="1035">
        <f>SUM(G37:J37)</f>
        <v>6</v>
      </c>
      <c r="L37" s="1771"/>
      <c r="M37" s="1771"/>
      <c r="N37" s="1771"/>
    </row>
    <row r="38" spans="1:14" ht="18" x14ac:dyDescent="0.35">
      <c r="A38" s="1067" t="s">
        <v>237</v>
      </c>
      <c r="B38" s="1068" t="s">
        <v>310</v>
      </c>
      <c r="C38" s="1069">
        <f>(C36+C37)</f>
        <v>30</v>
      </c>
      <c r="D38" s="979"/>
      <c r="E38" s="1070">
        <f>(E34*E40/40)</f>
        <v>14.4</v>
      </c>
      <c r="F38" s="1041"/>
      <c r="G38" s="1071">
        <f>SUM(G36:G37)</f>
        <v>18</v>
      </c>
      <c r="H38" s="1072">
        <f>SUM(H36:H37)</f>
        <v>3</v>
      </c>
      <c r="I38" s="1072">
        <f>SUM(I36:I37)</f>
        <v>2</v>
      </c>
      <c r="J38" s="1072"/>
      <c r="K38" s="1073">
        <f>SUM(G38:J38)</f>
        <v>23</v>
      </c>
      <c r="L38" s="1771"/>
      <c r="M38" s="1771"/>
      <c r="N38" s="1771"/>
    </row>
    <row r="39" spans="1:14" ht="18.600000000000001" thickBot="1" x14ac:dyDescent="0.4">
      <c r="A39" s="1045" t="s">
        <v>239</v>
      </c>
      <c r="B39" s="1046" t="s">
        <v>240</v>
      </c>
      <c r="C39" s="1047">
        <f>(40-C38)</f>
        <v>10</v>
      </c>
      <c r="D39" s="979"/>
      <c r="E39" s="1074">
        <f>(E40-E38)</f>
        <v>9.6</v>
      </c>
      <c r="F39" s="1049"/>
      <c r="G39" s="1075">
        <v>12</v>
      </c>
      <c r="H39" s="1076">
        <v>3</v>
      </c>
      <c r="I39" s="1076">
        <v>2</v>
      </c>
      <c r="J39" s="1076"/>
      <c r="K39" s="1050">
        <f>SUM(G39:J39)</f>
        <v>17</v>
      </c>
      <c r="L39" s="1771"/>
      <c r="M39" s="1771"/>
      <c r="N39" s="1771"/>
    </row>
    <row r="40" spans="1:14" ht="18.600000000000001" thickBot="1" x14ac:dyDescent="0.4">
      <c r="A40" s="1772" t="s">
        <v>241</v>
      </c>
      <c r="B40" s="1773"/>
      <c r="C40" s="1077">
        <f>(C38+C39)</f>
        <v>40</v>
      </c>
      <c r="E40" s="1078">
        <f>(E36*40/E35)</f>
        <v>24</v>
      </c>
      <c r="F40" s="1052"/>
      <c r="G40" s="1012">
        <f>SUM(G38:G39)</f>
        <v>30</v>
      </c>
      <c r="H40" s="1013">
        <f>(H38+H39)</f>
        <v>6</v>
      </c>
      <c r="I40" s="1013">
        <f>(I38+I39)</f>
        <v>4</v>
      </c>
      <c r="J40" s="1013"/>
      <c r="K40" s="1079">
        <f>SUM(G40:J40)</f>
        <v>40</v>
      </c>
      <c r="L40" s="1771"/>
      <c r="M40" s="1771"/>
      <c r="N40" s="1771"/>
    </row>
    <row r="43" spans="1:14" ht="15.75" customHeight="1" thickBot="1" x14ac:dyDescent="0.35">
      <c r="B43" s="1080" t="s">
        <v>246</v>
      </c>
      <c r="C43" s="1081"/>
      <c r="D43" s="1082"/>
      <c r="E43" s="1081"/>
      <c r="F43" s="1082"/>
      <c r="G43" s="1081"/>
      <c r="H43" s="1081"/>
      <c r="I43" s="1081"/>
      <c r="J43" s="1081"/>
      <c r="K43" s="1081"/>
    </row>
    <row r="44" spans="1:14" ht="15.6" x14ac:dyDescent="0.3">
      <c r="A44" s="965"/>
      <c r="B44" s="1757" t="s">
        <v>221</v>
      </c>
      <c r="C44" s="1758"/>
      <c r="E44" s="1759" t="s">
        <v>222</v>
      </c>
      <c r="F44" s="966"/>
      <c r="G44" s="1787"/>
      <c r="H44" s="1787"/>
      <c r="I44" s="1787"/>
      <c r="J44" s="1787"/>
      <c r="K44" s="1015"/>
    </row>
    <row r="45" spans="1:14" ht="16.2" thickBot="1" x14ac:dyDescent="0.35">
      <c r="A45" s="967"/>
      <c r="B45" s="1764" t="s">
        <v>224</v>
      </c>
      <c r="C45" s="1765"/>
      <c r="E45" s="1760"/>
      <c r="F45" s="968"/>
      <c r="G45" s="1083"/>
      <c r="H45" s="1083"/>
      <c r="I45" s="1083"/>
      <c r="J45" s="1083"/>
      <c r="K45" s="1084"/>
    </row>
    <row r="46" spans="1:14" x14ac:dyDescent="0.3">
      <c r="A46" s="967"/>
      <c r="B46" s="1085" t="s">
        <v>230</v>
      </c>
      <c r="C46" s="970">
        <v>25</v>
      </c>
      <c r="E46" s="971">
        <v>25</v>
      </c>
      <c r="F46" s="972"/>
      <c r="G46" s="1083"/>
      <c r="H46" s="1083"/>
      <c r="I46" s="1083"/>
      <c r="J46" s="1083"/>
      <c r="K46" s="1084"/>
    </row>
    <row r="47" spans="1:14" ht="15" hidden="1" thickBot="1" x14ac:dyDescent="0.35">
      <c r="A47" s="967"/>
      <c r="B47" s="1086"/>
      <c r="C47" s="974">
        <v>25</v>
      </c>
      <c r="E47" s="975">
        <v>25</v>
      </c>
      <c r="F47" s="972"/>
      <c r="G47" s="1083"/>
      <c r="H47" s="1083"/>
      <c r="I47" s="1083"/>
      <c r="J47" s="1083"/>
      <c r="K47" s="1084"/>
    </row>
    <row r="48" spans="1:14" ht="27.6" x14ac:dyDescent="0.35">
      <c r="A48" s="976" t="s">
        <v>233</v>
      </c>
      <c r="B48" s="977" t="s">
        <v>234</v>
      </c>
      <c r="C48" s="1057">
        <v>25</v>
      </c>
      <c r="D48" s="979"/>
      <c r="E48" s="1087">
        <v>12</v>
      </c>
      <c r="F48" s="1023"/>
      <c r="G48" s="1088"/>
      <c r="H48" s="1088"/>
      <c r="I48" s="1088"/>
      <c r="J48" s="1088"/>
      <c r="K48" s="1089"/>
    </row>
    <row r="49" spans="1:11" ht="29.4" thickBot="1" x14ac:dyDescent="0.4">
      <c r="A49" s="985" t="s">
        <v>18</v>
      </c>
      <c r="B49" s="1063" t="s">
        <v>236</v>
      </c>
      <c r="C49" s="1064">
        <f>(C46-C48)</f>
        <v>0</v>
      </c>
      <c r="D49" s="979"/>
      <c r="E49" s="1090"/>
      <c r="F49" s="1032"/>
      <c r="G49" s="1091"/>
      <c r="H49" s="1091"/>
      <c r="I49" s="1091"/>
      <c r="J49" s="1091"/>
      <c r="K49" s="1092"/>
    </row>
    <row r="50" spans="1:11" ht="18" x14ac:dyDescent="0.35">
      <c r="A50" s="1067" t="s">
        <v>237</v>
      </c>
      <c r="B50" s="1068" t="s">
        <v>238</v>
      </c>
      <c r="C50" s="1069">
        <f>(C48+C49)</f>
        <v>25</v>
      </c>
      <c r="D50" s="979"/>
      <c r="E50" s="1070">
        <f>(E46*E52/40)</f>
        <v>12</v>
      </c>
      <c r="F50" s="1041"/>
      <c r="G50" s="1093"/>
      <c r="H50" s="1093"/>
      <c r="I50" s="1093"/>
      <c r="J50" s="1093"/>
      <c r="K50" s="1094"/>
    </row>
    <row r="51" spans="1:11" ht="18.600000000000001" thickBot="1" x14ac:dyDescent="0.4">
      <c r="A51" s="1045" t="s">
        <v>239</v>
      </c>
      <c r="B51" s="1046" t="s">
        <v>240</v>
      </c>
      <c r="C51" s="1047">
        <f>(40-C50)</f>
        <v>15</v>
      </c>
      <c r="D51" s="979"/>
      <c r="E51" s="1074">
        <f>(E52-E50)</f>
        <v>7.1999999999999993</v>
      </c>
      <c r="F51" s="1049"/>
      <c r="G51" s="1095"/>
      <c r="H51" s="1095"/>
      <c r="I51" s="1095"/>
      <c r="J51" s="1095"/>
      <c r="K51" s="1096"/>
    </row>
    <row r="52" spans="1:11" ht="18.600000000000001" thickBot="1" x14ac:dyDescent="0.4">
      <c r="A52" s="1772" t="s">
        <v>241</v>
      </c>
      <c r="B52" s="1773"/>
      <c r="C52" s="1077">
        <f>(C50+C51)</f>
        <v>40</v>
      </c>
      <c r="E52" s="1078">
        <f>(E48*40/E47)</f>
        <v>19.2</v>
      </c>
      <c r="F52" s="1052"/>
      <c r="G52" s="1011"/>
      <c r="H52" s="1011"/>
      <c r="I52" s="1011"/>
      <c r="J52" s="1011"/>
      <c r="K52" s="1011"/>
    </row>
    <row r="54" spans="1:11" ht="19.5" customHeight="1" x14ac:dyDescent="0.3"/>
    <row r="56" spans="1:11" ht="21" x14ac:dyDescent="0.4">
      <c r="B56" s="1097"/>
      <c r="C56" s="964"/>
      <c r="D56" s="964"/>
      <c r="E56" s="964"/>
    </row>
    <row r="57" spans="1:11" x14ac:dyDescent="0.3">
      <c r="B57" s="964"/>
      <c r="C57" s="964"/>
      <c r="D57" s="964"/>
      <c r="E57" s="964"/>
    </row>
    <row r="58" spans="1:11" x14ac:dyDescent="0.3">
      <c r="B58" s="964"/>
      <c r="C58" s="964"/>
      <c r="D58" s="964"/>
      <c r="E58" s="964"/>
    </row>
    <row r="59" spans="1:11" ht="23.4" x14ac:dyDescent="0.3">
      <c r="A59" s="1098"/>
      <c r="B59" s="1099"/>
      <c r="C59" s="792"/>
      <c r="D59" s="1100"/>
      <c r="E59" s="1100"/>
      <c r="F59" s="1101"/>
    </row>
    <row r="60" spans="1:11" x14ac:dyDescent="0.3">
      <c r="A60" s="1098"/>
      <c r="B60" s="1102"/>
      <c r="C60" s="1103"/>
      <c r="D60" s="1104"/>
      <c r="E60" s="1104"/>
      <c r="F60" s="1104"/>
    </row>
    <row r="61" spans="1:11" x14ac:dyDescent="0.3">
      <c r="A61" s="1098"/>
      <c r="B61" s="1102"/>
      <c r="C61" s="1103"/>
      <c r="D61" s="1104"/>
      <c r="E61" s="1104"/>
      <c r="F61" s="1104"/>
    </row>
    <row r="62" spans="1:11" ht="15.6" x14ac:dyDescent="0.3">
      <c r="A62" s="1098"/>
      <c r="B62" s="1105"/>
      <c r="C62" s="1106"/>
      <c r="D62" s="1107"/>
      <c r="E62" s="1107"/>
      <c r="F62" s="1107"/>
    </row>
    <row r="63" spans="1:11" ht="15.6" x14ac:dyDescent="0.3">
      <c r="A63" s="1098"/>
      <c r="B63" s="1108"/>
      <c r="C63" s="1106"/>
      <c r="D63" s="1107"/>
      <c r="E63" s="1107"/>
      <c r="F63" s="1107"/>
    </row>
    <row r="64" spans="1:11" ht="15.6" hidden="1" x14ac:dyDescent="0.3">
      <c r="A64" s="1098"/>
      <c r="B64" s="1108"/>
      <c r="C64" s="1109"/>
      <c r="D64" s="1110"/>
      <c r="E64" s="1110"/>
      <c r="F64" s="1110"/>
      <c r="G64" s="1786" t="s">
        <v>247</v>
      </c>
    </row>
    <row r="65" spans="1:7" ht="15.6" hidden="1" x14ac:dyDescent="0.3">
      <c r="A65" s="1098"/>
      <c r="B65" s="1108"/>
      <c r="C65" s="1109"/>
      <c r="D65" s="1110"/>
      <c r="E65" s="1110"/>
      <c r="F65" s="1110"/>
      <c r="G65" s="1786"/>
    </row>
    <row r="66" spans="1:7" ht="15.6" hidden="1" x14ac:dyDescent="0.3">
      <c r="A66" s="1098"/>
      <c r="B66" s="1108"/>
      <c r="C66" s="1109"/>
      <c r="D66" s="1110"/>
      <c r="E66" s="1110"/>
      <c r="F66" s="1110"/>
      <c r="G66" s="1786"/>
    </row>
    <row r="67" spans="1:7" ht="15.6" hidden="1" x14ac:dyDescent="0.3">
      <c r="A67" s="1098"/>
      <c r="B67" s="1108"/>
      <c r="C67" s="1109"/>
      <c r="D67" s="1110"/>
      <c r="E67" s="1110"/>
      <c r="F67" s="1110"/>
      <c r="G67" s="1786"/>
    </row>
    <row r="68" spans="1:7" ht="15.6" hidden="1" x14ac:dyDescent="0.3">
      <c r="A68" s="1098"/>
      <c r="B68" s="1108"/>
      <c r="C68" s="1109"/>
      <c r="D68" s="1110"/>
      <c r="E68" s="1110"/>
      <c r="F68" s="1110"/>
      <c r="G68" s="1786"/>
    </row>
    <row r="69" spans="1:7" hidden="1" x14ac:dyDescent="0.3">
      <c r="A69" s="1098"/>
      <c r="B69" s="1111"/>
      <c r="C69" s="1112"/>
      <c r="D69" s="1113"/>
      <c r="E69" s="1113"/>
      <c r="F69" s="1113"/>
      <c r="G69" s="1786"/>
    </row>
    <row r="70" spans="1:7" hidden="1" x14ac:dyDescent="0.3">
      <c r="A70" s="1098"/>
      <c r="B70" s="1114"/>
      <c r="C70" s="1115"/>
      <c r="D70" s="1116"/>
      <c r="E70" s="1116"/>
      <c r="F70" s="1116"/>
      <c r="G70" s="1786"/>
    </row>
    <row r="71" spans="1:7" ht="15.6" hidden="1" x14ac:dyDescent="0.3">
      <c r="A71" s="1098"/>
      <c r="B71" s="1117"/>
      <c r="C71" s="1118"/>
      <c r="D71" s="1119"/>
      <c r="E71" s="1119"/>
      <c r="F71" s="1119"/>
      <c r="G71" s="1786"/>
    </row>
    <row r="72" spans="1:7" ht="40.5" hidden="1" customHeight="1" x14ac:dyDescent="0.3">
      <c r="A72" s="1098"/>
      <c r="B72" s="1120"/>
      <c r="C72" s="1118"/>
      <c r="D72" s="1119"/>
      <c r="E72" s="1119"/>
      <c r="F72" s="1119"/>
      <c r="G72" s="1786"/>
    </row>
    <row r="73" spans="1:7" ht="15.6" hidden="1" x14ac:dyDescent="0.3">
      <c r="A73" s="1098"/>
      <c r="B73" s="1117"/>
      <c r="C73" s="1118"/>
      <c r="D73" s="1119"/>
      <c r="E73" s="1119"/>
      <c r="F73" s="1119"/>
      <c r="G73" s="1786"/>
    </row>
    <row r="74" spans="1:7" ht="15.6" hidden="1" x14ac:dyDescent="0.3">
      <c r="A74" s="1098"/>
      <c r="B74" s="1117"/>
      <c r="C74" s="1118"/>
      <c r="D74" s="1119"/>
      <c r="E74" s="1119"/>
      <c r="F74" s="1119"/>
      <c r="G74" s="1786"/>
    </row>
    <row r="75" spans="1:7" ht="15.6" hidden="1" x14ac:dyDescent="0.3">
      <c r="A75" s="1098"/>
      <c r="B75" s="1121"/>
      <c r="C75" s="1118"/>
      <c r="D75" s="1119"/>
      <c r="E75" s="1119"/>
      <c r="F75" s="1119"/>
      <c r="G75" s="1786"/>
    </row>
    <row r="76" spans="1:7" ht="15.6" hidden="1" x14ac:dyDescent="0.3">
      <c r="A76" s="1098"/>
      <c r="B76" s="1122"/>
      <c r="C76" s="792"/>
      <c r="D76" s="792"/>
      <c r="E76" s="792"/>
      <c r="F76" s="792"/>
      <c r="G76" s="1786"/>
    </row>
    <row r="77" spans="1:7" ht="15.6" hidden="1" x14ac:dyDescent="0.3">
      <c r="A77" s="1098"/>
      <c r="B77" s="1122"/>
      <c r="C77" s="792"/>
      <c r="D77" s="792"/>
      <c r="E77" s="792"/>
      <c r="F77" s="792"/>
      <c r="G77" s="1786"/>
    </row>
    <row r="78" spans="1:7" ht="15.6" hidden="1" x14ac:dyDescent="0.3">
      <c r="A78" s="1098"/>
      <c r="B78" s="1122"/>
      <c r="C78" s="792"/>
      <c r="D78" s="792"/>
      <c r="E78" s="792"/>
      <c r="F78" s="792"/>
      <c r="G78" s="1786"/>
    </row>
    <row r="79" spans="1:7" ht="18" x14ac:dyDescent="0.3">
      <c r="A79" s="1098"/>
      <c r="B79" s="1123"/>
      <c r="C79" s="1124"/>
      <c r="D79" s="1125"/>
      <c r="E79" s="1125"/>
      <c r="F79" s="1125"/>
    </row>
    <row r="80" spans="1:7" x14ac:dyDescent="0.3">
      <c r="A80" s="1098"/>
      <c r="B80" s="1126"/>
      <c r="C80" s="1127"/>
      <c r="D80" s="1100"/>
      <c r="E80" s="1100"/>
      <c r="F80" s="1100"/>
    </row>
    <row r="81" spans="1:6" x14ac:dyDescent="0.3">
      <c r="A81" s="1098"/>
      <c r="B81" s="1126"/>
      <c r="C81" s="1127"/>
      <c r="D81" s="1100"/>
      <c r="E81" s="1100"/>
      <c r="F81" s="1100"/>
    </row>
    <row r="82" spans="1:6" x14ac:dyDescent="0.3">
      <c r="A82" s="1098"/>
      <c r="B82" s="1126"/>
      <c r="C82" s="1127"/>
      <c r="D82" s="1100"/>
      <c r="E82" s="1100"/>
      <c r="F82" s="1100"/>
    </row>
    <row r="83" spans="1:6" x14ac:dyDescent="0.3">
      <c r="A83" s="1098"/>
      <c r="B83" s="1122"/>
      <c r="C83" s="1127"/>
      <c r="D83" s="1100"/>
      <c r="E83" s="1100"/>
      <c r="F83" s="1100"/>
    </row>
    <row r="84" spans="1:6" x14ac:dyDescent="0.3">
      <c r="A84" s="1098"/>
      <c r="B84" s="1122"/>
      <c r="C84" s="1127"/>
      <c r="D84" s="1100"/>
      <c r="E84" s="1100"/>
      <c r="F84" s="1100"/>
    </row>
    <row r="85" spans="1:6" x14ac:dyDescent="0.3">
      <c r="A85" s="1098"/>
      <c r="B85" s="1122"/>
      <c r="C85" s="1127"/>
      <c r="D85" s="1100"/>
      <c r="E85" s="1100"/>
      <c r="F85" s="1100"/>
    </row>
    <row r="86" spans="1:6" x14ac:dyDescent="0.3">
      <c r="A86" s="1098"/>
      <c r="B86" s="1114"/>
      <c r="C86" s="1115"/>
      <c r="D86" s="1116"/>
      <c r="E86" s="1116"/>
      <c r="F86" s="1116"/>
    </row>
    <row r="87" spans="1:6" ht="68.25" customHeight="1" x14ac:dyDescent="0.3">
      <c r="A87" s="1098"/>
      <c r="B87" s="1120"/>
      <c r="C87" s="1118"/>
      <c r="D87" s="1119"/>
      <c r="E87" s="1119"/>
      <c r="F87" s="1119"/>
    </row>
    <row r="88" spans="1:6" ht="68.25" customHeight="1" x14ac:dyDescent="0.3">
      <c r="A88" s="1098"/>
      <c r="B88" s="1120"/>
      <c r="C88" s="1118"/>
      <c r="D88" s="1119"/>
      <c r="E88" s="1119"/>
      <c r="F88" s="1119"/>
    </row>
    <row r="89" spans="1:6" ht="66" customHeight="1" x14ac:dyDescent="0.3">
      <c r="A89" s="1098"/>
      <c r="B89" s="1128"/>
      <c r="C89" s="1118"/>
      <c r="D89" s="1119"/>
      <c r="E89" s="1119"/>
      <c r="F89" s="1119"/>
    </row>
    <row r="90" spans="1:6" ht="15.6" x14ac:dyDescent="0.3">
      <c r="A90" s="1098"/>
      <c r="B90" s="1117"/>
      <c r="C90" s="1118"/>
      <c r="D90" s="1119"/>
      <c r="E90" s="1119"/>
      <c r="F90" s="1119"/>
    </row>
    <row r="91" spans="1:6" ht="68.25" customHeight="1" x14ac:dyDescent="0.3">
      <c r="A91" s="1098"/>
      <c r="B91" s="1120"/>
      <c r="C91" s="1118"/>
      <c r="D91" s="1119"/>
      <c r="E91" s="1119"/>
      <c r="F91" s="1119"/>
    </row>
    <row r="92" spans="1:6" ht="47.25" customHeight="1" x14ac:dyDescent="0.3">
      <c r="A92" s="1098"/>
      <c r="B92" s="1128"/>
      <c r="C92" s="1118"/>
      <c r="D92" s="1119"/>
      <c r="E92" s="1119"/>
      <c r="F92" s="1119"/>
    </row>
    <row r="93" spans="1:6" ht="15.6" x14ac:dyDescent="0.3">
      <c r="A93" s="1098"/>
      <c r="B93" s="1117"/>
      <c r="C93" s="1118"/>
      <c r="D93" s="1119"/>
      <c r="E93" s="1119"/>
      <c r="F93" s="1119"/>
    </row>
    <row r="94" spans="1:6" ht="64.5" customHeight="1" x14ac:dyDescent="0.3">
      <c r="A94" s="1098"/>
      <c r="B94" s="1128"/>
      <c r="C94" s="1118"/>
      <c r="D94" s="1119"/>
      <c r="E94" s="1119"/>
      <c r="F94" s="1119"/>
    </row>
    <row r="95" spans="1:6" x14ac:dyDescent="0.3">
      <c r="A95" s="1098"/>
      <c r="B95" s="1122"/>
      <c r="C95" s="1100"/>
      <c r="D95" s="1100"/>
      <c r="E95" s="1100"/>
      <c r="F95" s="1100"/>
    </row>
    <row r="96" spans="1:6" x14ac:dyDescent="0.3">
      <c r="A96" s="1098"/>
      <c r="B96" s="1122"/>
      <c r="C96" s="1100"/>
      <c r="D96" s="1100"/>
      <c r="E96" s="1100"/>
      <c r="F96" s="1100"/>
    </row>
    <row r="97" spans="1:6" x14ac:dyDescent="0.3">
      <c r="A97" s="1098"/>
      <c r="B97" s="1122"/>
      <c r="C97" s="1100"/>
      <c r="D97" s="1100"/>
      <c r="E97" s="1100"/>
      <c r="F97" s="1100"/>
    </row>
    <row r="98" spans="1:6" ht="18" x14ac:dyDescent="0.3">
      <c r="A98" s="1098"/>
      <c r="B98" s="1129"/>
      <c r="C98" s="1130"/>
      <c r="D98" s="1130"/>
      <c r="E98" s="1130"/>
      <c r="F98" s="1130"/>
    </row>
    <row r="99" spans="1:6" x14ac:dyDescent="0.3">
      <c r="A99" s="1098"/>
      <c r="B99" s="1131"/>
      <c r="C99" s="1132"/>
      <c r="D99" s="1132"/>
      <c r="E99" s="1132"/>
      <c r="F99" s="1132"/>
    </row>
    <row r="100" spans="1:6" ht="20.399999999999999" x14ac:dyDescent="0.3">
      <c r="A100" s="1098"/>
      <c r="B100" s="1133"/>
      <c r="C100" s="1134"/>
      <c r="D100" s="1134"/>
      <c r="E100" s="1134"/>
      <c r="F100" s="1134"/>
    </row>
    <row r="101" spans="1:6" x14ac:dyDescent="0.3">
      <c r="A101" s="1098"/>
      <c r="B101" s="1122"/>
      <c r="C101" s="1135"/>
      <c r="D101" s="1135"/>
      <c r="E101" s="1135"/>
      <c r="F101" s="1135"/>
    </row>
    <row r="102" spans="1:6" ht="15.6" x14ac:dyDescent="0.3">
      <c r="A102" s="1098"/>
      <c r="B102" s="1136"/>
      <c r="C102" s="1137"/>
      <c r="D102" s="1138"/>
      <c r="E102" s="1138"/>
      <c r="F102" s="1138"/>
    </row>
    <row r="103" spans="1:6" ht="15.6" x14ac:dyDescent="0.3">
      <c r="A103" s="1098"/>
      <c r="B103" s="1139"/>
      <c r="C103" s="1140"/>
      <c r="D103" s="1141"/>
      <c r="E103" s="1141"/>
      <c r="F103" s="1141"/>
    </row>
    <row r="104" spans="1:6" x14ac:dyDescent="0.3">
      <c r="A104" s="1098"/>
      <c r="B104" s="1142"/>
      <c r="C104" s="1143"/>
      <c r="D104" s="1143"/>
      <c r="E104" s="1143"/>
      <c r="F104" s="1143"/>
    </row>
    <row r="105" spans="1:6" x14ac:dyDescent="0.3">
      <c r="A105" s="1098"/>
      <c r="B105" s="1142"/>
      <c r="C105" s="1143"/>
      <c r="D105" s="1143"/>
      <c r="E105" s="1143"/>
      <c r="F105" s="1143"/>
    </row>
    <row r="106" spans="1:6" x14ac:dyDescent="0.3">
      <c r="A106" s="1098"/>
      <c r="B106" s="1142"/>
      <c r="C106" s="1143"/>
      <c r="D106" s="1143"/>
      <c r="E106" s="1143"/>
      <c r="F106" s="1143"/>
    </row>
    <row r="107" spans="1:6" x14ac:dyDescent="0.3">
      <c r="A107" s="1098"/>
      <c r="B107" s="1144"/>
      <c r="C107" s="1145"/>
      <c r="D107" s="1145"/>
      <c r="E107" s="1145"/>
      <c r="F107" s="1145"/>
    </row>
    <row r="108" spans="1:6" x14ac:dyDescent="0.3">
      <c r="A108" s="1098"/>
      <c r="B108" s="1146"/>
      <c r="C108" s="1147"/>
      <c r="D108" s="1147"/>
      <c r="E108" s="1147"/>
      <c r="F108" s="1147"/>
    </row>
    <row r="109" spans="1:6" ht="20.399999999999999" x14ac:dyDescent="0.35">
      <c r="A109" s="1098"/>
      <c r="B109" s="1148"/>
      <c r="C109" s="1149"/>
      <c r="D109" s="1150"/>
      <c r="E109" s="1150"/>
      <c r="F109" s="1150"/>
    </row>
    <row r="110" spans="1:6" x14ac:dyDescent="0.3">
      <c r="A110" s="1098"/>
      <c r="B110" s="1151"/>
      <c r="C110" s="1152"/>
      <c r="D110" s="1153"/>
      <c r="E110" s="1153"/>
      <c r="F110" s="1153"/>
    </row>
    <row r="111" spans="1:6" ht="25.2" x14ac:dyDescent="0.45">
      <c r="A111" s="1098"/>
      <c r="B111" s="1154"/>
      <c r="C111" s="1155"/>
      <c r="D111" s="1155"/>
      <c r="E111" s="1155"/>
      <c r="F111" s="1155"/>
    </row>
    <row r="112" spans="1:6" x14ac:dyDescent="0.3">
      <c r="B112" s="964"/>
      <c r="C112" s="964"/>
      <c r="D112" s="964"/>
      <c r="E112" s="964"/>
    </row>
  </sheetData>
  <mergeCells count="43">
    <mergeCell ref="A52:B52"/>
    <mergeCell ref="G64:G78"/>
    <mergeCell ref="K33:K35"/>
    <mergeCell ref="L36:N40"/>
    <mergeCell ref="A40:B40"/>
    <mergeCell ref="B44:C44"/>
    <mergeCell ref="E44:E45"/>
    <mergeCell ref="G44:J44"/>
    <mergeCell ref="B45:C45"/>
    <mergeCell ref="B32:C32"/>
    <mergeCell ref="E32:E33"/>
    <mergeCell ref="G32:J32"/>
    <mergeCell ref="B33:C33"/>
    <mergeCell ref="G33:G35"/>
    <mergeCell ref="H33:H35"/>
    <mergeCell ref="I33:I35"/>
    <mergeCell ref="J33:J35"/>
    <mergeCell ref="B31:K31"/>
    <mergeCell ref="K7:K9"/>
    <mergeCell ref="L10:N14"/>
    <mergeCell ref="A14:B14"/>
    <mergeCell ref="B19:K19"/>
    <mergeCell ref="B20:C20"/>
    <mergeCell ref="E20:E21"/>
    <mergeCell ref="G20:K20"/>
    <mergeCell ref="B21:C21"/>
    <mergeCell ref="G21:G23"/>
    <mergeCell ref="H21:H23"/>
    <mergeCell ref="I21:I23"/>
    <mergeCell ref="J21:J23"/>
    <mergeCell ref="K21:K23"/>
    <mergeCell ref="L24:N28"/>
    <mergeCell ref="A28:B28"/>
    <mergeCell ref="B2:K2"/>
    <mergeCell ref="B5:K5"/>
    <mergeCell ref="B6:C6"/>
    <mergeCell ref="E6:E7"/>
    <mergeCell ref="G6:K6"/>
    <mergeCell ref="B7:C7"/>
    <mergeCell ref="G7:G9"/>
    <mergeCell ref="H7:H9"/>
    <mergeCell ref="I7:I9"/>
    <mergeCell ref="J7:J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UPUTE</vt:lpstr>
      <vt:lpstr>primjeri</vt:lpstr>
      <vt:lpstr>TABLICA ZA POPUNJAVANJE</vt:lpstr>
      <vt:lpstr>IZRAČUN ZA NEPUNO VRIJME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</dc:creator>
  <cp:lastModifiedBy>Uporabnik</cp:lastModifiedBy>
  <dcterms:created xsi:type="dcterms:W3CDTF">2020-07-21T20:00:23Z</dcterms:created>
  <dcterms:modified xsi:type="dcterms:W3CDTF">2025-10-10T07:02:30Z</dcterms:modified>
</cp:coreProperties>
</file>